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>
    <definedName name="_xlnm.Print_Titles" localSheetId="0">'附表一'!$2:$4</definedName>
  </definedNames>
  <calcPr fullCalcOnLoad="1"/>
</workbook>
</file>

<file path=xl/sharedStrings.xml><?xml version="1.0" encoding="utf-8"?>
<sst xmlns="http://schemas.openxmlformats.org/spreadsheetml/2006/main" count="202" uniqueCount="144">
  <si>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</si>
  <si>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</si>
  <si>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</si>
  <si>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</si>
  <si>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</si>
  <si>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</si>
  <si>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</si>
  <si>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</si>
  <si>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</si>
  <si>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</si>
  <si>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</si>
  <si>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</si>
  <si>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</si>
  <si>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</si>
  <si>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</si>
  <si>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</si>
  <si>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</si>
  <si>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</si>
  <si>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</si>
  <si>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</si>
  <si>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</si>
  <si>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公共基础课程（必修课）</t>
  </si>
  <si>
    <t>基本素质与能力）</t>
  </si>
  <si>
    <t>0220007</t>
  </si>
  <si>
    <t xml:space="preserve">思想道德修养与法律基础
（Moral Education and Foundation Law）
</t>
  </si>
  <si>
    <t>*</t>
  </si>
  <si>
    <t>√</t>
  </si>
  <si>
    <t>0320007</t>
  </si>
  <si>
    <t xml:space="preserve">体育（Physical Education） </t>
  </si>
  <si>
    <t>1、2、3</t>
  </si>
  <si>
    <t>0220003</t>
  </si>
  <si>
    <r>
      <t>毛泽东思想和中国特色社会主义理论概论（</t>
    </r>
    <r>
      <rPr>
        <sz val="7"/>
        <rFont val="Times New Roman"/>
        <family val="1"/>
      </rPr>
      <t>Introduction to Mao Zedong Thought, and Chinese characteristic socialism theory system</t>
    </r>
    <r>
      <rPr>
        <sz val="7"/>
        <rFont val="宋体"/>
        <family val="0"/>
      </rPr>
      <t>）</t>
    </r>
  </si>
  <si>
    <t>2220002</t>
  </si>
  <si>
    <t>创新创业（社会实践）活动</t>
  </si>
  <si>
    <r>
      <t>1—</t>
    </r>
    <r>
      <rPr>
        <sz val="7"/>
        <rFont val="宋体"/>
        <family val="0"/>
      </rPr>
      <t>4</t>
    </r>
  </si>
  <si>
    <t>0220009</t>
  </si>
  <si>
    <r>
      <t>形势与政策（</t>
    </r>
    <r>
      <rPr>
        <sz val="7"/>
        <rFont val="Times New Roman"/>
        <family val="1"/>
      </rPr>
      <t>Situation and Policy</t>
    </r>
    <r>
      <rPr>
        <sz val="7"/>
        <rFont val="宋体"/>
        <family val="0"/>
      </rPr>
      <t>）</t>
    </r>
  </si>
  <si>
    <t>在4个学期内完成</t>
  </si>
  <si>
    <t>军事技能训练</t>
  </si>
  <si>
    <t>0920047</t>
  </si>
  <si>
    <r>
      <t>职业英语</t>
    </r>
    <r>
      <rPr>
        <sz val="7"/>
        <rFont val="Times New Roman"/>
        <family val="1"/>
      </rPr>
      <t>1</t>
    </r>
    <r>
      <rPr>
        <sz val="7"/>
        <rFont val="宋体"/>
        <family val="0"/>
      </rPr>
      <t>（</t>
    </r>
    <r>
      <rPr>
        <sz val="7"/>
        <rFont val="Times New Roman"/>
        <family val="1"/>
      </rPr>
      <t xml:space="preserve">  profession English1</t>
    </r>
    <r>
      <rPr>
        <sz val="7"/>
        <rFont val="宋体"/>
        <family val="0"/>
      </rPr>
      <t>）</t>
    </r>
  </si>
  <si>
    <t>0920004</t>
  </si>
  <si>
    <r>
      <t>职业英语</t>
    </r>
    <r>
      <rPr>
        <sz val="7"/>
        <rFont val="Times New Roman"/>
        <family val="1"/>
      </rPr>
      <t>2</t>
    </r>
    <r>
      <rPr>
        <sz val="7"/>
        <rFont val="宋体"/>
        <family val="0"/>
      </rPr>
      <t>（</t>
    </r>
    <r>
      <rPr>
        <sz val="7"/>
        <rFont val="Times New Roman"/>
        <family val="1"/>
      </rPr>
      <t xml:space="preserve"> profession English2</t>
    </r>
    <r>
      <rPr>
        <sz val="7"/>
        <rFont val="宋体"/>
        <family val="0"/>
      </rPr>
      <t>）</t>
    </r>
  </si>
  <si>
    <t>0620059</t>
  </si>
  <si>
    <t>信息技术（international,technoly）</t>
  </si>
  <si>
    <r>
      <t>国学精粹（</t>
    </r>
    <r>
      <rPr>
        <sz val="7"/>
        <rFont val="Times New Roman"/>
        <family val="1"/>
      </rPr>
      <t>Sinology</t>
    </r>
    <r>
      <rPr>
        <sz val="7"/>
        <rFont val="宋体"/>
        <family val="0"/>
      </rPr>
      <t>）</t>
    </r>
  </si>
  <si>
    <t>4020001</t>
  </si>
  <si>
    <t>大学生职业生涯与创新创业指导（Career Development And Guide to Occupation）</t>
  </si>
  <si>
    <t>4320010</t>
  </si>
  <si>
    <t>心理健康教育与训练（Mental Health Education and Training)</t>
  </si>
  <si>
    <t>4320004</t>
  </si>
  <si>
    <t>军事理论（Entrance Education and Military Training）</t>
  </si>
  <si>
    <t>小计</t>
  </si>
  <si>
    <t>扩展能力模块</t>
  </si>
  <si>
    <t>公共选修课（小计）</t>
  </si>
  <si>
    <t>专业（技能）课程</t>
  </si>
  <si>
    <t>专业群平台课程(必修)</t>
  </si>
  <si>
    <t>单项技能模块(专业必修课)</t>
  </si>
  <si>
    <t>专业选修课</t>
  </si>
  <si>
    <t>专业能力拓展模块（专业选修课）</t>
  </si>
  <si>
    <t>合计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</si>
  <si>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</si>
  <si>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</si>
  <si>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</si>
  <si>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</si>
  <si>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</si>
  <si>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</si>
  <si>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专业（技能）课</t>
  </si>
  <si>
    <t>选修课</t>
  </si>
  <si>
    <t>总学时/学分</t>
  </si>
  <si>
    <t>0920268</t>
  </si>
  <si>
    <t>职业礼仪与职业形象（Professional etiquette and professional image）</t>
  </si>
  <si>
    <t>0220019</t>
  </si>
  <si>
    <t>高等数学（Applied Mathematics）</t>
  </si>
  <si>
    <t>计算机绘图（A）(Computer Graphics)</t>
  </si>
  <si>
    <t>▲</t>
  </si>
  <si>
    <r>
      <rPr>
        <sz val="7"/>
        <rFont val="宋体"/>
        <family val="0"/>
      </rPr>
      <t>0</t>
    </r>
    <r>
      <rPr>
        <sz val="7"/>
        <rFont val="宋体"/>
        <family val="0"/>
      </rPr>
      <t>620441</t>
    </r>
  </si>
  <si>
    <t>汽车机械基础（Foundation Automobile Machanics）</t>
  </si>
  <si>
    <t>0620399</t>
  </si>
  <si>
    <t>√</t>
  </si>
  <si>
    <t>汽车认识(Auto recognition)</t>
  </si>
  <si>
    <t>汽车电力电子技术基础（Foundation  Electric and Electronic Techniques for Automobile）</t>
  </si>
  <si>
    <t>**▲</t>
  </si>
  <si>
    <t>劳动实践（work practice）</t>
  </si>
  <si>
    <t>综合技能模块A：汽车机械技术检测与维修能力（专业必修课）</t>
  </si>
  <si>
    <t>0620398</t>
  </si>
  <si>
    <t>汽车发动机构造与维修（Automobile Engine Structure and Repair）</t>
  </si>
  <si>
    <t>0620397</t>
  </si>
  <si>
    <t>汽车底盘构造与维修（Chassis Structure and Repair）</t>
  </si>
  <si>
    <t>汽车电路识图（Reading of electric circuit of automobile）</t>
  </si>
  <si>
    <t>1520092</t>
  </si>
  <si>
    <t>1520237</t>
  </si>
  <si>
    <t>汽车综合故障诊断（Automobile Measurement Training）</t>
  </si>
  <si>
    <t>汽车机电维修专门化模块</t>
  </si>
  <si>
    <t>0620403</t>
  </si>
  <si>
    <t>0620400</t>
  </si>
  <si>
    <t>▲</t>
  </si>
  <si>
    <t>0620434</t>
  </si>
  <si>
    <t>汽车服务专门化模块</t>
  </si>
  <si>
    <t>0720201</t>
  </si>
  <si>
    <t>C语言程序设计基础</t>
  </si>
  <si>
    <t>发动机电子控制技术（Engine Electronic Control ）</t>
  </si>
  <si>
    <t>汽车底盘电子控制技术（Chassis Electronic Control ）</t>
  </si>
  <si>
    <t>汽车信息网络系统检修（Vehicle information network system maintenance）</t>
  </si>
  <si>
    <t>汽车舒适及安全系统检修（Automotive comfort and security system maintenance）</t>
  </si>
  <si>
    <t>电控柴油发动机检修(Maintenance of Electronically controlled diesel engine )</t>
  </si>
  <si>
    <t>汽车商务与服务管理实务（Automotive Business and Service Management Pravtice）</t>
  </si>
  <si>
    <t>1020145</t>
  </si>
  <si>
    <t>汽车保险与理赔（Automobile Insurance and Claims）</t>
  </si>
  <si>
    <t>0620391</t>
  </si>
  <si>
    <t>机动车鉴定评估（Vehicle appraisal）</t>
  </si>
  <si>
    <t>0620401</t>
  </si>
  <si>
    <t>汽车维修业务接待（Auto repair business reception）</t>
  </si>
  <si>
    <t>新能源汽车驱动电机检修(Overhaul of new energy motor drive motor)</t>
  </si>
  <si>
    <t>新能源汽车动力电池管理及维护技术（Power battery management and maintenance technology for new energy vehicles）</t>
  </si>
  <si>
    <t>新能源汽车综合性能检测（Comprehensive performance testing of new energy vehicles）</t>
  </si>
  <si>
    <t>新能源及智能汽车维修专门化模块</t>
  </si>
  <si>
    <t>汽车理论概论（An Introduction to Automobile Theory）</t>
  </si>
  <si>
    <t>汽车动力与驱动系统综合分析技术实训</t>
  </si>
  <si>
    <t>汽车转向悬挂与制动安全系统技术实训</t>
  </si>
  <si>
    <t>汽车电子电气与空调舒适系统技术实训</t>
  </si>
  <si>
    <t>新能源汽车动力驱动电机电池技术实训</t>
  </si>
  <si>
    <t>汽车全车网关控制与娱乐系统技术实训</t>
  </si>
  <si>
    <t>1520129</t>
  </si>
  <si>
    <t>汽车售后服务管理（Automobile Aftersales Service Management）</t>
  </si>
  <si>
    <t>综合技能模块B：汽车电子技术检测与维修能力（专业必修课）</t>
  </si>
  <si>
    <t>汽车智能技术</t>
  </si>
  <si>
    <t>1+X 新能源与智能汽车模块</t>
  </si>
  <si>
    <r>
      <t>1</t>
    </r>
    <r>
      <rPr>
        <sz val="7"/>
        <rFont val="宋体"/>
        <family val="0"/>
      </rPr>
      <t>+X 汽车运用与维修模块</t>
    </r>
  </si>
  <si>
    <t>新能源汽车电子电气空调舒适技术</t>
  </si>
  <si>
    <t>汽车销售（Automobile Sales）</t>
  </si>
  <si>
    <t>智能产品制作</t>
  </si>
  <si>
    <t>单片机技术应用</t>
  </si>
  <si>
    <r>
      <t>2—5</t>
    </r>
    <r>
      <rPr>
        <sz val="7"/>
        <rFont val="宋体"/>
        <family val="0"/>
      </rPr>
      <t>学期内完成</t>
    </r>
  </si>
  <si>
    <t>汽车电气构造与检修（automobile electrica）</t>
  </si>
  <si>
    <t>电工与电子技术(Electrical and Electronic Techniques)</t>
  </si>
  <si>
    <t>美育</t>
  </si>
  <si>
    <t>汽车一、二级维护实训</t>
  </si>
  <si>
    <t>专业顶岗毕业实习与实习报告（设计）</t>
  </si>
  <si>
    <t>1620450</t>
  </si>
  <si>
    <r>
      <t>1</t>
    </r>
    <r>
      <rPr>
        <sz val="7"/>
        <rFont val="Times New Roman"/>
        <family val="1"/>
      </rPr>
      <t>620451</t>
    </r>
  </si>
  <si>
    <t>基本素质课</t>
  </si>
  <si>
    <t>基本素质课</t>
  </si>
  <si>
    <r>
      <t>说明：1、*为职业素养核心课程；    2、**为专业技能核心课程；    3、▲为“教学做一体化”课程；   4、“√”为考试周课程；      5、《大学生职业生涯与创新创业指导》课程课外实践另外安排1学分，18学时；6.《心理健康教育与训练》课外学习实践另外安排1学分，18学时；7.入学教育按学校校历安排。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</si>
</sst>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_ "/>
    <numFmt numFmtId="179" formatCode="0;[Red]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[Red]\(0.00\)"/>
  </numFmts>
  <fonts count="47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8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4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1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176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255" wrapText="1" shrinkToFit="1"/>
    </xf>
    <xf numFmtId="49" fontId="5" fillId="0" borderId="10" xfId="0" applyNumberFormat="1" applyFont="1" applyBorder="1" applyAlignment="1">
      <alignment vertical="center" textRotation="255" wrapText="1" shrinkToFi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8" fontId="4" fillId="0" borderId="0" xfId="0" applyNumberFormat="1" applyFont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177" fontId="8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textRotation="255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0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0" xfId="0" applyFont="1" applyBorder="1" applyAlignment="1">
      <alignment wrapText="1"/>
    </xf>
    <xf numFmtId="0" fontId="5" fillId="0" borderId="21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10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left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="85" zoomScaleNormal="85" zoomScalePageLayoutView="0" workbookViewId="0" topLeftCell="A46">
      <selection activeCell="A57" sqref="A57:AB57"/>
    </sheetView>
  </sheetViews>
  <sheetFormatPr defaultColWidth="8.875" defaultRowHeight="14.25"/>
  <cols>
    <col min="1" max="1" width="3.00390625" style="0" customWidth="1"/>
    <col min="2" max="2" width="5.50390625" style="0" customWidth="1"/>
    <col min="3" max="3" width="6.125" style="0" customWidth="1"/>
    <col min="4" max="4" width="1.875" style="0" hidden="1" customWidth="1"/>
    <col min="5" max="5" width="1.875" style="0" customWidth="1"/>
    <col min="6" max="6" width="5.875" style="0" customWidth="1"/>
    <col min="7" max="7" width="29.50390625" style="0" customWidth="1"/>
    <col min="8" max="8" width="3.375" style="0" customWidth="1"/>
    <col min="9" max="9" width="3.75390625" style="0" customWidth="1"/>
    <col min="10" max="10" width="3.375" style="0" customWidth="1"/>
    <col min="11" max="13" width="3.125" style="0" customWidth="1"/>
    <col min="14" max="14" width="4.125" style="0" customWidth="1"/>
    <col min="15" max="15" width="3.62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4.50390625" style="0" customWidth="1"/>
    <col min="23" max="23" width="3.375" style="0" customWidth="1"/>
    <col min="24" max="24" width="3.125" style="0" customWidth="1"/>
    <col min="25" max="25" width="3.50390625" style="0" customWidth="1"/>
    <col min="26" max="28" width="3.125" style="0" customWidth="1"/>
    <col min="29" max="29" width="4.875" style="3" customWidth="1"/>
  </cols>
  <sheetData>
    <row r="1" spans="1:28" ht="14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12" customHeight="1">
      <c r="A2" s="115" t="s">
        <v>1</v>
      </c>
      <c r="B2" s="120"/>
      <c r="C2" s="116"/>
      <c r="D2" s="111" t="s">
        <v>2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 t="s">
        <v>3</v>
      </c>
      <c r="U2" s="111"/>
      <c r="V2" s="111"/>
      <c r="W2" s="111"/>
      <c r="X2" s="111"/>
      <c r="Y2" s="111"/>
      <c r="Z2" s="111"/>
      <c r="AA2" s="111"/>
      <c r="AB2" s="111"/>
    </row>
    <row r="3" spans="1:28" ht="11.25" customHeight="1">
      <c r="A3" s="142" t="s">
        <v>4</v>
      </c>
      <c r="B3" s="144" t="s">
        <v>5</v>
      </c>
      <c r="C3" s="111" t="s">
        <v>6</v>
      </c>
      <c r="D3" s="111"/>
      <c r="E3" s="111" t="s">
        <v>4</v>
      </c>
      <c r="F3" s="135" t="s">
        <v>7</v>
      </c>
      <c r="G3" s="111" t="s">
        <v>8</v>
      </c>
      <c r="H3" s="111" t="s">
        <v>9</v>
      </c>
      <c r="I3" s="111" t="s">
        <v>10</v>
      </c>
      <c r="J3" s="111" t="s">
        <v>11</v>
      </c>
      <c r="K3" s="111" t="s">
        <v>12</v>
      </c>
      <c r="L3" s="111" t="s">
        <v>13</v>
      </c>
      <c r="M3" s="111" t="s">
        <v>14</v>
      </c>
      <c r="N3" s="111" t="s">
        <v>15</v>
      </c>
      <c r="O3" s="111"/>
      <c r="P3" s="111"/>
      <c r="Q3" s="111"/>
      <c r="R3" s="111"/>
      <c r="S3" s="111"/>
      <c r="T3" s="111" t="s">
        <v>4</v>
      </c>
      <c r="U3" s="135" t="s">
        <v>7</v>
      </c>
      <c r="V3" s="35" t="s">
        <v>16</v>
      </c>
      <c r="W3" s="111" t="s">
        <v>9</v>
      </c>
      <c r="X3" s="111" t="s">
        <v>10</v>
      </c>
      <c r="Y3" s="111" t="s">
        <v>17</v>
      </c>
      <c r="Z3" s="111" t="s">
        <v>18</v>
      </c>
      <c r="AA3" s="111" t="s">
        <v>13</v>
      </c>
      <c r="AB3" s="111" t="s">
        <v>19</v>
      </c>
    </row>
    <row r="4" spans="1:28" ht="9.75" customHeight="1">
      <c r="A4" s="143"/>
      <c r="B4" s="145"/>
      <c r="C4" s="111"/>
      <c r="D4" s="111"/>
      <c r="E4" s="111"/>
      <c r="F4" s="137"/>
      <c r="G4" s="111"/>
      <c r="H4" s="111"/>
      <c r="I4" s="111"/>
      <c r="J4" s="111"/>
      <c r="K4" s="111"/>
      <c r="L4" s="111"/>
      <c r="M4" s="111"/>
      <c r="N4" s="4">
        <v>1</v>
      </c>
      <c r="O4" s="4">
        <v>2</v>
      </c>
      <c r="P4" s="4">
        <v>3</v>
      </c>
      <c r="Q4" s="4">
        <v>4</v>
      </c>
      <c r="R4" s="4">
        <v>5</v>
      </c>
      <c r="S4" s="4">
        <v>6</v>
      </c>
      <c r="T4" s="111"/>
      <c r="U4" s="137"/>
      <c r="V4" s="36" t="s">
        <v>20</v>
      </c>
      <c r="W4" s="111"/>
      <c r="X4" s="111"/>
      <c r="Y4" s="111"/>
      <c r="Z4" s="111"/>
      <c r="AA4" s="111"/>
      <c r="AB4" s="111"/>
    </row>
    <row r="5" spans="1:29" ht="19.5" customHeight="1">
      <c r="A5" s="135">
        <v>1</v>
      </c>
      <c r="B5" s="144" t="s">
        <v>21</v>
      </c>
      <c r="C5" s="121" t="s">
        <v>22</v>
      </c>
      <c r="D5" s="122"/>
      <c r="E5" s="4">
        <v>1</v>
      </c>
      <c r="F5" s="6" t="s">
        <v>23</v>
      </c>
      <c r="G5" s="7" t="s">
        <v>24</v>
      </c>
      <c r="H5" s="4">
        <v>4</v>
      </c>
      <c r="I5" s="4">
        <f>H5*18</f>
        <v>72</v>
      </c>
      <c r="J5" s="4">
        <v>54</v>
      </c>
      <c r="K5" s="4">
        <f>I5-J5</f>
        <v>18</v>
      </c>
      <c r="L5" s="26" t="s">
        <v>25</v>
      </c>
      <c r="M5" s="4" t="s">
        <v>26</v>
      </c>
      <c r="N5" s="4">
        <v>4</v>
      </c>
      <c r="O5" s="4"/>
      <c r="P5" s="4"/>
      <c r="Q5" s="4"/>
      <c r="R5" s="4"/>
      <c r="S5" s="4"/>
      <c r="T5" s="4">
        <v>1</v>
      </c>
      <c r="U5" s="14" t="s">
        <v>27</v>
      </c>
      <c r="V5" s="4" t="s">
        <v>28</v>
      </c>
      <c r="W5" s="4">
        <v>4</v>
      </c>
      <c r="X5" s="4">
        <v>72</v>
      </c>
      <c r="Y5" s="4"/>
      <c r="Z5" s="4" t="s">
        <v>29</v>
      </c>
      <c r="AA5" s="17"/>
      <c r="AB5" s="17"/>
      <c r="AC5" s="42"/>
    </row>
    <row r="6" spans="1:29" ht="32.25" customHeight="1">
      <c r="A6" s="136"/>
      <c r="B6" s="146"/>
      <c r="C6" s="123"/>
      <c r="D6" s="124"/>
      <c r="E6" s="4">
        <v>2</v>
      </c>
      <c r="F6" s="6" t="s">
        <v>30</v>
      </c>
      <c r="G6" s="4" t="s">
        <v>31</v>
      </c>
      <c r="H6" s="4">
        <v>4</v>
      </c>
      <c r="I6" s="4">
        <f aca="true" t="shared" si="0" ref="I6:I15">H6*18</f>
        <v>72</v>
      </c>
      <c r="J6" s="4">
        <v>54</v>
      </c>
      <c r="K6" s="4">
        <f aca="true" t="shared" si="1" ref="K6:K15">I6-J6</f>
        <v>18</v>
      </c>
      <c r="L6" s="26"/>
      <c r="M6" s="4" t="s">
        <v>26</v>
      </c>
      <c r="N6" s="4"/>
      <c r="O6" s="4">
        <v>4</v>
      </c>
      <c r="P6" s="4"/>
      <c r="Q6" s="4"/>
      <c r="R6" s="4"/>
      <c r="S6" s="4"/>
      <c r="T6" s="4">
        <v>2</v>
      </c>
      <c r="U6" s="37" t="s">
        <v>32</v>
      </c>
      <c r="V6" s="4" t="s">
        <v>33</v>
      </c>
      <c r="W6" s="4">
        <v>4</v>
      </c>
      <c r="X6" s="4">
        <v>72</v>
      </c>
      <c r="Y6" s="4"/>
      <c r="Z6" s="4" t="s">
        <v>34</v>
      </c>
      <c r="AA6" s="4"/>
      <c r="AB6" s="4"/>
      <c r="AC6" s="42"/>
    </row>
    <row r="7" spans="1:29" ht="13.5" customHeight="1">
      <c r="A7" s="136"/>
      <c r="B7" s="146"/>
      <c r="C7" s="123"/>
      <c r="D7" s="124"/>
      <c r="E7" s="4">
        <v>3</v>
      </c>
      <c r="F7" s="6" t="s">
        <v>35</v>
      </c>
      <c r="G7" s="4" t="s">
        <v>36</v>
      </c>
      <c r="H7" s="4">
        <v>1</v>
      </c>
      <c r="I7" s="4">
        <f t="shared" si="0"/>
        <v>18</v>
      </c>
      <c r="J7" s="4">
        <v>12</v>
      </c>
      <c r="K7" s="4">
        <f t="shared" si="1"/>
        <v>6</v>
      </c>
      <c r="L7" s="26"/>
      <c r="M7" s="4"/>
      <c r="N7" s="115" t="s">
        <v>37</v>
      </c>
      <c r="O7" s="140"/>
      <c r="P7" s="140"/>
      <c r="Q7" s="141"/>
      <c r="R7" s="17"/>
      <c r="S7" s="17"/>
      <c r="T7" s="4">
        <v>3</v>
      </c>
      <c r="U7" s="38">
        <v>4320001</v>
      </c>
      <c r="V7" s="39" t="s">
        <v>38</v>
      </c>
      <c r="W7" s="38">
        <v>2</v>
      </c>
      <c r="X7" s="38">
        <v>36</v>
      </c>
      <c r="Y7" s="38">
        <v>2</v>
      </c>
      <c r="Z7" s="38">
        <v>1</v>
      </c>
      <c r="AA7" s="4"/>
      <c r="AB7" s="4"/>
      <c r="AC7" s="42"/>
    </row>
    <row r="8" spans="1:29" ht="15" customHeight="1">
      <c r="A8" s="136"/>
      <c r="B8" s="146"/>
      <c r="C8" s="123"/>
      <c r="D8" s="124"/>
      <c r="E8" s="4">
        <v>4</v>
      </c>
      <c r="F8" s="6" t="s">
        <v>39</v>
      </c>
      <c r="G8" s="4" t="s">
        <v>40</v>
      </c>
      <c r="H8" s="4">
        <v>4</v>
      </c>
      <c r="I8" s="4">
        <f t="shared" si="0"/>
        <v>72</v>
      </c>
      <c r="J8" s="4">
        <v>36</v>
      </c>
      <c r="K8" s="4">
        <f t="shared" si="1"/>
        <v>36</v>
      </c>
      <c r="L8" s="26" t="s">
        <v>25</v>
      </c>
      <c r="M8" s="4" t="s">
        <v>26</v>
      </c>
      <c r="N8" s="4">
        <v>4</v>
      </c>
      <c r="O8" s="4"/>
      <c r="P8" s="4"/>
      <c r="Q8" s="4"/>
      <c r="R8" s="4"/>
      <c r="S8" s="4"/>
      <c r="T8" s="4"/>
      <c r="U8" s="14"/>
      <c r="V8" s="4"/>
      <c r="W8" s="4"/>
      <c r="X8" s="4"/>
      <c r="Y8" s="4"/>
      <c r="Z8" s="4"/>
      <c r="AA8" s="4"/>
      <c r="AB8" s="4"/>
      <c r="AC8" s="42"/>
    </row>
    <row r="9" spans="1:29" ht="13.5" customHeight="1">
      <c r="A9" s="136"/>
      <c r="B9" s="146"/>
      <c r="C9" s="123"/>
      <c r="D9" s="124"/>
      <c r="E9" s="4">
        <v>5</v>
      </c>
      <c r="F9" s="6" t="s">
        <v>41</v>
      </c>
      <c r="G9" s="4" t="s">
        <v>42</v>
      </c>
      <c r="H9" s="4">
        <v>4</v>
      </c>
      <c r="I9" s="4">
        <f t="shared" si="0"/>
        <v>72</v>
      </c>
      <c r="J9" s="4">
        <v>36</v>
      </c>
      <c r="K9" s="4">
        <f t="shared" si="1"/>
        <v>36</v>
      </c>
      <c r="L9" s="26" t="s">
        <v>25</v>
      </c>
      <c r="M9" s="4" t="s">
        <v>26</v>
      </c>
      <c r="N9" s="4"/>
      <c r="O9" s="4">
        <v>4</v>
      </c>
      <c r="P9" s="4"/>
      <c r="Q9" s="4"/>
      <c r="R9" s="4"/>
      <c r="S9" s="4"/>
      <c r="T9" s="4"/>
      <c r="U9" s="14"/>
      <c r="V9" s="4"/>
      <c r="W9" s="4"/>
      <c r="X9" s="4"/>
      <c r="Y9" s="4"/>
      <c r="Z9" s="4"/>
      <c r="AA9" s="4"/>
      <c r="AB9" s="4"/>
      <c r="AC9" s="42"/>
    </row>
    <row r="10" spans="1:29" ht="14.25" customHeight="1">
      <c r="A10" s="136"/>
      <c r="B10" s="146"/>
      <c r="C10" s="123"/>
      <c r="D10" s="124"/>
      <c r="E10" s="4">
        <v>6</v>
      </c>
      <c r="F10" s="6" t="s">
        <v>43</v>
      </c>
      <c r="G10" s="4" t="s">
        <v>44</v>
      </c>
      <c r="H10" s="4">
        <v>2</v>
      </c>
      <c r="I10" s="4">
        <f t="shared" si="0"/>
        <v>36</v>
      </c>
      <c r="J10" s="4">
        <v>18</v>
      </c>
      <c r="K10" s="4">
        <f t="shared" si="1"/>
        <v>18</v>
      </c>
      <c r="L10" s="4"/>
      <c r="M10" s="4"/>
      <c r="N10" s="4">
        <v>2</v>
      </c>
      <c r="O10" s="4"/>
      <c r="P10" s="4"/>
      <c r="Q10" s="4"/>
      <c r="R10" s="4"/>
      <c r="S10" s="4"/>
      <c r="T10" s="4"/>
      <c r="U10" s="14"/>
      <c r="V10" s="4"/>
      <c r="W10" s="4"/>
      <c r="X10" s="4"/>
      <c r="Y10" s="4"/>
      <c r="Z10" s="4"/>
      <c r="AA10" s="4"/>
      <c r="AB10" s="4"/>
      <c r="AC10" s="42"/>
    </row>
    <row r="11" spans="1:29" ht="14.25" customHeight="1">
      <c r="A11" s="136"/>
      <c r="B11" s="146"/>
      <c r="C11" s="123"/>
      <c r="D11" s="124"/>
      <c r="E11" s="4">
        <v>7</v>
      </c>
      <c r="F11" s="6">
        <v>2820001</v>
      </c>
      <c r="G11" s="4" t="s">
        <v>45</v>
      </c>
      <c r="H11" s="4">
        <v>1.5</v>
      </c>
      <c r="I11" s="4">
        <f t="shared" si="0"/>
        <v>27</v>
      </c>
      <c r="J11" s="4">
        <v>18</v>
      </c>
      <c r="K11" s="4">
        <f t="shared" si="1"/>
        <v>9</v>
      </c>
      <c r="L11" s="4"/>
      <c r="M11" s="4"/>
      <c r="N11" s="17"/>
      <c r="O11" s="4">
        <v>1.5</v>
      </c>
      <c r="P11" s="17"/>
      <c r="Q11" s="17"/>
      <c r="R11" s="17"/>
      <c r="S11" s="17"/>
      <c r="T11" s="4"/>
      <c r="U11" s="14"/>
      <c r="V11" s="4"/>
      <c r="W11" s="4"/>
      <c r="X11" s="4"/>
      <c r="Y11" s="4"/>
      <c r="Z11" s="4"/>
      <c r="AA11" s="4"/>
      <c r="AB11" s="4"/>
      <c r="AC11" s="42"/>
    </row>
    <row r="12" spans="1:29" ht="18.75" customHeight="1">
      <c r="A12" s="136"/>
      <c r="B12" s="146"/>
      <c r="C12" s="123"/>
      <c r="D12" s="124"/>
      <c r="E12" s="4">
        <v>8</v>
      </c>
      <c r="F12" s="6" t="s">
        <v>46</v>
      </c>
      <c r="G12" s="4" t="s">
        <v>47</v>
      </c>
      <c r="H12" s="4">
        <v>2</v>
      </c>
      <c r="I12" s="4">
        <f t="shared" si="0"/>
        <v>36</v>
      </c>
      <c r="J12" s="4">
        <v>18</v>
      </c>
      <c r="K12" s="4">
        <f t="shared" si="1"/>
        <v>18</v>
      </c>
      <c r="L12" s="4"/>
      <c r="M12" s="4"/>
      <c r="O12" s="4">
        <v>1.5</v>
      </c>
      <c r="P12" s="4"/>
      <c r="Q12" s="4">
        <v>0.5</v>
      </c>
      <c r="R12" s="17"/>
      <c r="S12" s="17"/>
      <c r="T12" s="4"/>
      <c r="U12" s="14"/>
      <c r="V12" s="4"/>
      <c r="W12" s="4"/>
      <c r="X12" s="4"/>
      <c r="Y12" s="4"/>
      <c r="Z12" s="4"/>
      <c r="AA12" s="4"/>
      <c r="AB12" s="4"/>
      <c r="AC12" s="42"/>
    </row>
    <row r="13" spans="1:29" ht="18.75" customHeight="1">
      <c r="A13" s="136"/>
      <c r="B13" s="146"/>
      <c r="C13" s="123"/>
      <c r="D13" s="124"/>
      <c r="E13" s="4">
        <v>9</v>
      </c>
      <c r="F13" s="6" t="s">
        <v>48</v>
      </c>
      <c r="G13" s="4" t="s">
        <v>49</v>
      </c>
      <c r="H13" s="4">
        <v>1</v>
      </c>
      <c r="I13" s="4">
        <f t="shared" si="0"/>
        <v>18</v>
      </c>
      <c r="J13" s="4">
        <v>9</v>
      </c>
      <c r="K13" s="4">
        <f t="shared" si="1"/>
        <v>9</v>
      </c>
      <c r="L13" s="4"/>
      <c r="M13" s="4"/>
      <c r="N13" s="4">
        <v>1</v>
      </c>
      <c r="O13" s="4"/>
      <c r="P13" s="17"/>
      <c r="Q13" s="17"/>
      <c r="R13" s="17"/>
      <c r="S13" s="17"/>
      <c r="T13" s="4"/>
      <c r="U13" s="14"/>
      <c r="V13" s="4"/>
      <c r="W13" s="4"/>
      <c r="X13" s="4"/>
      <c r="Y13" s="4"/>
      <c r="Z13" s="4"/>
      <c r="AA13" s="4"/>
      <c r="AB13" s="4"/>
      <c r="AC13" s="42"/>
    </row>
    <row r="14" spans="1:29" ht="21" customHeight="1">
      <c r="A14" s="136"/>
      <c r="B14" s="146"/>
      <c r="C14" s="123"/>
      <c r="D14" s="124"/>
      <c r="E14" s="5">
        <v>10</v>
      </c>
      <c r="F14" s="9" t="s">
        <v>70</v>
      </c>
      <c r="G14" s="45" t="s">
        <v>71</v>
      </c>
      <c r="H14" s="4">
        <v>2</v>
      </c>
      <c r="I14" s="4">
        <f t="shared" si="0"/>
        <v>36</v>
      </c>
      <c r="J14" s="4">
        <v>26</v>
      </c>
      <c r="K14" s="4">
        <f t="shared" si="1"/>
        <v>10</v>
      </c>
      <c r="L14" s="26" t="s">
        <v>25</v>
      </c>
      <c r="M14" s="4" t="s">
        <v>26</v>
      </c>
      <c r="N14" s="4">
        <v>2</v>
      </c>
      <c r="O14" s="17"/>
      <c r="P14" s="17"/>
      <c r="Q14" s="17"/>
      <c r="R14" s="17"/>
      <c r="S14" s="17"/>
      <c r="T14" s="4"/>
      <c r="U14" s="14"/>
      <c r="V14" s="4"/>
      <c r="W14" s="4"/>
      <c r="X14" s="4"/>
      <c r="Y14" s="4"/>
      <c r="Z14" s="4"/>
      <c r="AA14" s="4"/>
      <c r="AB14" s="4"/>
      <c r="AC14" s="42"/>
    </row>
    <row r="15" spans="1:29" ht="13.5" customHeight="1">
      <c r="A15" s="136"/>
      <c r="B15" s="146"/>
      <c r="C15" s="123"/>
      <c r="D15" s="124"/>
      <c r="E15" s="5">
        <v>11</v>
      </c>
      <c r="F15" s="9" t="s">
        <v>72</v>
      </c>
      <c r="G15" s="47" t="s">
        <v>73</v>
      </c>
      <c r="H15" s="4">
        <v>3</v>
      </c>
      <c r="I15" s="4">
        <f t="shared" si="0"/>
        <v>54</v>
      </c>
      <c r="J15" s="4">
        <v>54</v>
      </c>
      <c r="K15" s="4">
        <f t="shared" si="1"/>
        <v>0</v>
      </c>
      <c r="L15" s="4"/>
      <c r="M15" s="4"/>
      <c r="N15" s="4">
        <v>4</v>
      </c>
      <c r="O15" s="17"/>
      <c r="P15" s="17"/>
      <c r="Q15" s="17"/>
      <c r="R15" s="17"/>
      <c r="S15" s="17"/>
      <c r="T15" s="4"/>
      <c r="U15" s="14"/>
      <c r="V15" s="4"/>
      <c r="W15" s="4"/>
      <c r="X15" s="4"/>
      <c r="Y15" s="4"/>
      <c r="Z15" s="4"/>
      <c r="AA15" s="4"/>
      <c r="AB15" s="4"/>
      <c r="AC15" s="42"/>
    </row>
    <row r="16" spans="1:29" ht="13.5" customHeight="1">
      <c r="A16" s="136"/>
      <c r="B16" s="146"/>
      <c r="C16" s="123"/>
      <c r="D16" s="124"/>
      <c r="E16" s="5">
        <v>12</v>
      </c>
      <c r="F16" s="9" t="s">
        <v>50</v>
      </c>
      <c r="G16" s="9" t="s">
        <v>51</v>
      </c>
      <c r="H16" s="4">
        <v>2</v>
      </c>
      <c r="I16" s="4">
        <f>H16*18</f>
        <v>36</v>
      </c>
      <c r="J16" s="4">
        <v>36</v>
      </c>
      <c r="K16" s="4">
        <f>I16-J16</f>
        <v>0</v>
      </c>
      <c r="L16" s="4"/>
      <c r="M16" s="4"/>
      <c r="N16" s="115">
        <v>2</v>
      </c>
      <c r="O16" s="116"/>
      <c r="P16" s="17"/>
      <c r="Q16" s="17"/>
      <c r="R16" s="17"/>
      <c r="S16" s="17"/>
      <c r="T16" s="4"/>
      <c r="U16" s="14"/>
      <c r="V16" s="4"/>
      <c r="W16" s="4"/>
      <c r="X16" s="4"/>
      <c r="Y16" s="4"/>
      <c r="Z16" s="4"/>
      <c r="AA16" s="4"/>
      <c r="AB16" s="4"/>
      <c r="AC16" s="42"/>
    </row>
    <row r="17" spans="1:29" ht="20.25" customHeight="1">
      <c r="A17" s="136"/>
      <c r="B17" s="146"/>
      <c r="C17" s="123"/>
      <c r="D17" s="124"/>
      <c r="E17" s="9">
        <v>13</v>
      </c>
      <c r="F17" s="9"/>
      <c r="G17" s="9" t="s">
        <v>136</v>
      </c>
      <c r="H17" s="9">
        <v>2</v>
      </c>
      <c r="I17" s="9">
        <v>36</v>
      </c>
      <c r="J17" s="9">
        <v>18</v>
      </c>
      <c r="K17" s="9">
        <v>18</v>
      </c>
      <c r="L17" s="30"/>
      <c r="M17" s="30"/>
      <c r="N17" s="30"/>
      <c r="O17" s="30"/>
      <c r="P17" s="17"/>
      <c r="Q17" s="17"/>
      <c r="R17" s="17"/>
      <c r="S17" s="17"/>
      <c r="T17" s="4"/>
      <c r="U17" s="14"/>
      <c r="V17" s="4"/>
      <c r="W17" s="4"/>
      <c r="X17" s="4"/>
      <c r="Y17" s="4"/>
      <c r="Z17" s="4"/>
      <c r="AA17" s="4"/>
      <c r="AB17" s="4"/>
      <c r="AC17" s="42"/>
    </row>
    <row r="18" spans="1:29" ht="19.5" customHeight="1">
      <c r="A18" s="136"/>
      <c r="B18" s="146"/>
      <c r="C18" s="123"/>
      <c r="D18" s="124"/>
      <c r="E18" s="111" t="s">
        <v>52</v>
      </c>
      <c r="F18" s="111"/>
      <c r="G18" s="111"/>
      <c r="H18" s="110">
        <f>SUM(H5:H17)</f>
        <v>32.5</v>
      </c>
      <c r="I18" s="110">
        <f>SUM(I5:I17)</f>
        <v>585</v>
      </c>
      <c r="J18" s="110">
        <f>SUM(J5:J17)</f>
        <v>389</v>
      </c>
      <c r="K18" s="110">
        <f>SUM(K5:K17)</f>
        <v>196</v>
      </c>
      <c r="L18" s="27"/>
      <c r="M18" s="27"/>
      <c r="N18" s="57">
        <v>17</v>
      </c>
      <c r="O18" s="57">
        <f>SUM(O8:O12,O6)</f>
        <v>11</v>
      </c>
      <c r="P18" s="28"/>
      <c r="Q18" s="28">
        <v>0.5</v>
      </c>
      <c r="R18" s="28"/>
      <c r="S18" s="28"/>
      <c r="T18" s="117" t="s">
        <v>52</v>
      </c>
      <c r="U18" s="117"/>
      <c r="V18" s="117"/>
      <c r="W18" s="10">
        <f>SUM(W5:W12)</f>
        <v>10</v>
      </c>
      <c r="X18" s="10">
        <f>SUM(X5:X12)</f>
        <v>180</v>
      </c>
      <c r="Y18" s="33"/>
      <c r="Z18" s="14"/>
      <c r="AA18" s="14"/>
      <c r="AB18" s="14"/>
      <c r="AC18" s="42"/>
    </row>
    <row r="19" spans="1:29" ht="14.25" customHeight="1">
      <c r="A19" s="137"/>
      <c r="B19" s="145"/>
      <c r="C19" s="11" t="s">
        <v>53</v>
      </c>
      <c r="D19" s="8"/>
      <c r="E19" s="115" t="s">
        <v>54</v>
      </c>
      <c r="F19" s="120"/>
      <c r="G19" s="116"/>
      <c r="H19" s="58">
        <v>8</v>
      </c>
      <c r="I19" s="58">
        <v>144</v>
      </c>
      <c r="J19" s="58">
        <v>72</v>
      </c>
      <c r="K19" s="58">
        <v>72</v>
      </c>
      <c r="L19" s="27"/>
      <c r="M19" s="27"/>
      <c r="N19" s="10"/>
      <c r="O19" s="58">
        <v>4</v>
      </c>
      <c r="P19" s="28">
        <v>4</v>
      </c>
      <c r="Q19" s="28">
        <v>2</v>
      </c>
      <c r="R19" s="28"/>
      <c r="S19" s="28"/>
      <c r="T19" s="40"/>
      <c r="U19" s="40"/>
      <c r="V19" s="40"/>
      <c r="W19" s="10"/>
      <c r="X19" s="10"/>
      <c r="Y19" s="33"/>
      <c r="Z19" s="14"/>
      <c r="AA19" s="14"/>
      <c r="AB19" s="14"/>
      <c r="AC19" s="42"/>
    </row>
    <row r="20" spans="1:29" ht="24.75" customHeight="1">
      <c r="A20" s="111">
        <v>2</v>
      </c>
      <c r="B20" s="144" t="s">
        <v>55</v>
      </c>
      <c r="C20" s="133" t="s">
        <v>56</v>
      </c>
      <c r="D20" s="125"/>
      <c r="E20" s="4">
        <v>1</v>
      </c>
      <c r="F20" s="4">
        <v>1620449</v>
      </c>
      <c r="G20" s="4" t="s">
        <v>135</v>
      </c>
      <c r="H20" s="13">
        <v>4.5</v>
      </c>
      <c r="I20" s="4">
        <f aca="true" t="shared" si="2" ref="I20:I36">H20*18</f>
        <v>81</v>
      </c>
      <c r="J20" s="29">
        <v>72</v>
      </c>
      <c r="K20" s="4">
        <f>I20-J20</f>
        <v>9</v>
      </c>
      <c r="L20" s="65" t="s">
        <v>96</v>
      </c>
      <c r="M20" s="30"/>
      <c r="N20" s="4"/>
      <c r="O20" s="4">
        <v>5</v>
      </c>
      <c r="P20" s="4"/>
      <c r="Q20" s="4"/>
      <c r="R20" s="4"/>
      <c r="S20" s="4"/>
      <c r="T20" s="4">
        <v>1</v>
      </c>
      <c r="U20" s="4"/>
      <c r="V20" s="106" t="s">
        <v>131</v>
      </c>
      <c r="W20" s="4">
        <v>2</v>
      </c>
      <c r="X20" s="4">
        <v>36</v>
      </c>
      <c r="Y20" s="4">
        <v>2</v>
      </c>
      <c r="Z20" s="43">
        <v>3</v>
      </c>
      <c r="AA20" s="65" t="s">
        <v>96</v>
      </c>
      <c r="AB20" s="4"/>
      <c r="AC20" s="42"/>
    </row>
    <row r="21" spans="1:29" ht="20.25" customHeight="1">
      <c r="A21" s="111"/>
      <c r="B21" s="146"/>
      <c r="C21" s="133"/>
      <c r="D21" s="125"/>
      <c r="E21" s="4">
        <v>2</v>
      </c>
      <c r="F21" s="14" t="s">
        <v>139</v>
      </c>
      <c r="G21" s="92" t="s">
        <v>100</v>
      </c>
      <c r="H21" s="4">
        <v>2</v>
      </c>
      <c r="I21" s="4">
        <f t="shared" si="2"/>
        <v>36</v>
      </c>
      <c r="J21" s="4">
        <v>18</v>
      </c>
      <c r="K21" s="4">
        <f aca="true" t="shared" si="3" ref="K21:K28">I21-J21</f>
        <v>18</v>
      </c>
      <c r="L21" s="4" t="s">
        <v>75</v>
      </c>
      <c r="M21" s="4"/>
      <c r="N21" s="4"/>
      <c r="O21" s="4">
        <v>2</v>
      </c>
      <c r="P21" s="4"/>
      <c r="Q21" s="4"/>
      <c r="R21" s="4"/>
      <c r="S21" s="4"/>
      <c r="T21" s="4"/>
      <c r="U21" s="95"/>
      <c r="V21" s="96"/>
      <c r="W21" s="95"/>
      <c r="X21" s="95"/>
      <c r="Y21" s="95"/>
      <c r="Z21" s="95"/>
      <c r="AA21" s="65"/>
      <c r="AB21" s="4"/>
      <c r="AC21" s="42"/>
    </row>
    <row r="22" spans="1:29" ht="18.75" customHeight="1">
      <c r="A22" s="111"/>
      <c r="B22" s="146"/>
      <c r="C22" s="133"/>
      <c r="D22" s="125"/>
      <c r="E22" s="4">
        <v>3</v>
      </c>
      <c r="F22" s="6" t="s">
        <v>140</v>
      </c>
      <c r="G22" s="107" t="s">
        <v>132</v>
      </c>
      <c r="H22" s="4">
        <v>3</v>
      </c>
      <c r="I22" s="4">
        <f t="shared" si="2"/>
        <v>54</v>
      </c>
      <c r="J22" s="4">
        <v>27</v>
      </c>
      <c r="K22" s="4">
        <f t="shared" si="3"/>
        <v>27</v>
      </c>
      <c r="L22" s="4"/>
      <c r="M22" s="4"/>
      <c r="N22" s="4"/>
      <c r="O22" s="4"/>
      <c r="P22" s="4">
        <v>4</v>
      </c>
      <c r="Q22" s="4"/>
      <c r="R22" s="4"/>
      <c r="S22" s="4"/>
      <c r="T22" s="4"/>
      <c r="U22" s="4"/>
      <c r="V22" s="41"/>
      <c r="W22" s="22"/>
      <c r="X22" s="22"/>
      <c r="Y22" s="22"/>
      <c r="Z22" s="22"/>
      <c r="AA22" s="22"/>
      <c r="AB22" s="4"/>
      <c r="AC22" s="42"/>
    </row>
    <row r="23" spans="1:29" ht="18.75" customHeight="1">
      <c r="A23" s="111"/>
      <c r="B23" s="146"/>
      <c r="C23" s="133"/>
      <c r="D23" s="125"/>
      <c r="E23" s="111" t="s">
        <v>52</v>
      </c>
      <c r="F23" s="111"/>
      <c r="G23" s="111"/>
      <c r="H23" s="51">
        <f>SUM(H20:H22)</f>
        <v>9.5</v>
      </c>
      <c r="I23" s="53">
        <f>SUM(I20:I22)</f>
        <v>171</v>
      </c>
      <c r="J23" s="53">
        <f>SUM(J20:J22)</f>
        <v>117</v>
      </c>
      <c r="K23" s="53">
        <f>SUM(K20:K22)</f>
        <v>54</v>
      </c>
      <c r="L23" s="52"/>
      <c r="M23" s="52"/>
      <c r="N23" s="52"/>
      <c r="O23" s="57">
        <f>SUM(O20:O22)</f>
        <v>7</v>
      </c>
      <c r="P23" s="57">
        <f>SUM(P20:P22)</f>
        <v>4</v>
      </c>
      <c r="Q23" s="52"/>
      <c r="R23" s="52"/>
      <c r="S23" s="52"/>
      <c r="T23" s="4"/>
      <c r="U23" s="115" t="s">
        <v>52</v>
      </c>
      <c r="V23" s="116"/>
      <c r="W23" s="52">
        <f>SUM(W20:W22)</f>
        <v>2</v>
      </c>
      <c r="X23" s="52">
        <f>SUM(X20:X22)</f>
        <v>36</v>
      </c>
      <c r="Y23" s="4"/>
      <c r="Z23" s="4"/>
      <c r="AA23" s="4"/>
      <c r="AB23" s="4"/>
      <c r="AC23" s="42"/>
    </row>
    <row r="24" spans="1:29" ht="27" customHeight="1">
      <c r="A24" s="111">
        <v>3</v>
      </c>
      <c r="B24" s="146"/>
      <c r="C24" s="111" t="s">
        <v>57</v>
      </c>
      <c r="D24" s="125"/>
      <c r="E24" s="4">
        <v>1</v>
      </c>
      <c r="F24" s="49" t="s">
        <v>76</v>
      </c>
      <c r="G24" s="4" t="s">
        <v>74</v>
      </c>
      <c r="H24" s="4">
        <v>4</v>
      </c>
      <c r="I24" s="4">
        <f t="shared" si="2"/>
        <v>72</v>
      </c>
      <c r="J24" s="4">
        <v>36</v>
      </c>
      <c r="K24" s="4">
        <f t="shared" si="3"/>
        <v>36</v>
      </c>
      <c r="L24" s="4" t="s">
        <v>75</v>
      </c>
      <c r="M24" s="4"/>
      <c r="N24" s="4">
        <v>4</v>
      </c>
      <c r="O24" s="22"/>
      <c r="P24" s="4"/>
      <c r="Q24" s="4"/>
      <c r="R24" s="4"/>
      <c r="S24" s="4"/>
      <c r="T24" s="4">
        <v>1</v>
      </c>
      <c r="U24" s="4"/>
      <c r="V24" s="48" t="s">
        <v>83</v>
      </c>
      <c r="W24" s="56">
        <v>1</v>
      </c>
      <c r="X24" s="56">
        <v>18</v>
      </c>
      <c r="Y24" s="56">
        <v>1</v>
      </c>
      <c r="Z24" s="118" t="s">
        <v>133</v>
      </c>
      <c r="AA24" s="119"/>
      <c r="AB24" s="119"/>
      <c r="AC24" s="42"/>
    </row>
    <row r="25" spans="1:29" ht="22.5" customHeight="1">
      <c r="A25" s="111"/>
      <c r="B25" s="146"/>
      <c r="C25" s="111"/>
      <c r="D25" s="125"/>
      <c r="E25" s="4">
        <v>2</v>
      </c>
      <c r="F25" s="15" t="s">
        <v>78</v>
      </c>
      <c r="G25" s="15" t="s">
        <v>77</v>
      </c>
      <c r="H25" s="15">
        <v>4</v>
      </c>
      <c r="I25" s="15">
        <f t="shared" si="2"/>
        <v>72</v>
      </c>
      <c r="J25" s="15">
        <v>64</v>
      </c>
      <c r="K25" s="15">
        <f t="shared" si="3"/>
        <v>8</v>
      </c>
      <c r="L25" s="15"/>
      <c r="M25" s="15" t="s">
        <v>79</v>
      </c>
      <c r="N25" s="15"/>
      <c r="O25" s="15"/>
      <c r="P25" s="15">
        <v>4</v>
      </c>
      <c r="Q25" s="4"/>
      <c r="R25" s="4"/>
      <c r="S25" s="4"/>
      <c r="T25" s="48">
        <v>2</v>
      </c>
      <c r="U25" s="48">
        <v>1520134</v>
      </c>
      <c r="V25" s="48" t="s">
        <v>137</v>
      </c>
      <c r="W25" s="48">
        <v>2</v>
      </c>
      <c r="X25" s="48">
        <v>36</v>
      </c>
      <c r="Y25" s="48">
        <v>2</v>
      </c>
      <c r="Z25" s="48">
        <v>4</v>
      </c>
      <c r="AA25" s="30"/>
      <c r="AB25" s="30"/>
      <c r="AC25" s="42"/>
    </row>
    <row r="26" spans="1:29" ht="18.75" customHeight="1">
      <c r="A26" s="111"/>
      <c r="B26" s="146"/>
      <c r="C26" s="111"/>
      <c r="D26" s="125"/>
      <c r="E26" s="4">
        <v>3</v>
      </c>
      <c r="F26" s="4">
        <v>1520305</v>
      </c>
      <c r="G26" s="72" t="s">
        <v>80</v>
      </c>
      <c r="H26" s="4">
        <v>1</v>
      </c>
      <c r="I26" s="4">
        <f t="shared" si="2"/>
        <v>18</v>
      </c>
      <c r="J26" s="4">
        <v>9</v>
      </c>
      <c r="K26" s="4">
        <f t="shared" si="3"/>
        <v>9</v>
      </c>
      <c r="L26" s="4" t="s">
        <v>75</v>
      </c>
      <c r="M26" s="4"/>
      <c r="N26" s="4">
        <v>2</v>
      </c>
      <c r="O26" s="22"/>
      <c r="P26" s="4"/>
      <c r="Q26" s="4"/>
      <c r="R26" s="4"/>
      <c r="S26" s="4"/>
      <c r="T26" s="4"/>
      <c r="U26" s="30"/>
      <c r="V26" s="30"/>
      <c r="W26" s="30"/>
      <c r="X26" s="30"/>
      <c r="Y26" s="30"/>
      <c r="Z26" s="30"/>
      <c r="AA26" s="30"/>
      <c r="AB26" s="4"/>
      <c r="AC26" s="42"/>
    </row>
    <row r="27" spans="1:29" ht="18.75" customHeight="1">
      <c r="A27" s="111"/>
      <c r="B27" s="146"/>
      <c r="C27" s="111"/>
      <c r="D27" s="125"/>
      <c r="E27" s="4">
        <v>4</v>
      </c>
      <c r="F27" s="46">
        <v>1520303</v>
      </c>
      <c r="G27" s="89" t="s">
        <v>89</v>
      </c>
      <c r="H27" s="48">
        <v>2</v>
      </c>
      <c r="I27" s="48">
        <v>36</v>
      </c>
      <c r="J27" s="48">
        <v>18</v>
      </c>
      <c r="K27" s="48">
        <v>18</v>
      </c>
      <c r="L27" s="48"/>
      <c r="M27" s="48"/>
      <c r="N27" s="48"/>
      <c r="P27" s="48">
        <v>2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2"/>
    </row>
    <row r="28" spans="1:29" ht="18.75" customHeight="1">
      <c r="A28" s="111"/>
      <c r="B28" s="146"/>
      <c r="C28" s="111"/>
      <c r="D28" s="125"/>
      <c r="E28" s="4">
        <v>5</v>
      </c>
      <c r="F28" s="4">
        <v>1520302</v>
      </c>
      <c r="G28" s="4" t="s">
        <v>81</v>
      </c>
      <c r="H28" s="4">
        <v>2.5</v>
      </c>
      <c r="I28" s="4">
        <f t="shared" si="2"/>
        <v>45</v>
      </c>
      <c r="J28" s="4">
        <v>27</v>
      </c>
      <c r="K28" s="4">
        <f t="shared" si="3"/>
        <v>18</v>
      </c>
      <c r="L28" s="4"/>
      <c r="M28" s="4"/>
      <c r="N28" s="4"/>
      <c r="O28" s="4"/>
      <c r="P28" s="4">
        <v>3</v>
      </c>
      <c r="Q28" s="4"/>
      <c r="R28" s="4"/>
      <c r="S28" s="4"/>
      <c r="T28" s="4">
        <v>4</v>
      </c>
      <c r="U28" s="4"/>
      <c r="V28" s="4"/>
      <c r="W28" s="4"/>
      <c r="X28" s="4"/>
      <c r="Y28" s="4"/>
      <c r="Z28" s="4"/>
      <c r="AA28" s="4"/>
      <c r="AB28" s="4"/>
      <c r="AC28" s="42"/>
    </row>
    <row r="29" spans="1:29" ht="18.75" customHeight="1">
      <c r="A29" s="111"/>
      <c r="B29" s="146"/>
      <c r="C29" s="111"/>
      <c r="D29" s="12"/>
      <c r="E29" s="111" t="s">
        <v>52</v>
      </c>
      <c r="F29" s="111"/>
      <c r="G29" s="111"/>
      <c r="H29" s="55">
        <f>SUM(H24:H28)</f>
        <v>13.5</v>
      </c>
      <c r="I29" s="55">
        <f>SUM(I24:I28)</f>
        <v>243</v>
      </c>
      <c r="J29" s="55">
        <f>SUM(J24:J28)</f>
        <v>154</v>
      </c>
      <c r="K29" s="55">
        <f>SUM(K24:K28)</f>
        <v>89</v>
      </c>
      <c r="L29" s="31"/>
      <c r="M29" s="14"/>
      <c r="N29" s="55">
        <f>SUM(N24:N28)</f>
        <v>6</v>
      </c>
      <c r="O29" s="55">
        <f>SUM(O24:O28)</f>
        <v>0</v>
      </c>
      <c r="P29" s="55">
        <f>SUM(P24:P28)</f>
        <v>9</v>
      </c>
      <c r="Q29" s="55">
        <f>SUM(Q24:Q28)</f>
        <v>0</v>
      </c>
      <c r="R29" s="16"/>
      <c r="S29" s="16"/>
      <c r="T29" s="115" t="s">
        <v>52</v>
      </c>
      <c r="U29" s="120"/>
      <c r="V29" s="116"/>
      <c r="W29" s="55">
        <f>SUM(W24:W26)</f>
        <v>3</v>
      </c>
      <c r="X29" s="55">
        <f>SUM(X24:X26)</f>
        <v>54</v>
      </c>
      <c r="Y29" s="14"/>
      <c r="Z29" s="14"/>
      <c r="AA29" s="14"/>
      <c r="AB29" s="14"/>
      <c r="AC29" s="42"/>
    </row>
    <row r="30" spans="1:29" ht="27" customHeight="1">
      <c r="A30" s="135">
        <v>4</v>
      </c>
      <c r="B30" s="146"/>
      <c r="C30" s="130" t="s">
        <v>84</v>
      </c>
      <c r="D30" s="125"/>
      <c r="E30" s="4">
        <v>1</v>
      </c>
      <c r="F30" s="46" t="s">
        <v>85</v>
      </c>
      <c r="G30" s="71" t="s">
        <v>86</v>
      </c>
      <c r="H30" s="48">
        <v>4</v>
      </c>
      <c r="I30" s="4">
        <f t="shared" si="2"/>
        <v>72</v>
      </c>
      <c r="J30" s="48">
        <v>36</v>
      </c>
      <c r="K30" s="48">
        <v>36</v>
      </c>
      <c r="L30" s="48" t="s">
        <v>82</v>
      </c>
      <c r="M30" s="48" t="s">
        <v>26</v>
      </c>
      <c r="N30" s="56"/>
      <c r="O30" s="50">
        <v>4</v>
      </c>
      <c r="P30" s="47"/>
      <c r="Q30" s="4"/>
      <c r="R30" s="4"/>
      <c r="S30" s="4"/>
      <c r="T30" s="4">
        <v>1</v>
      </c>
      <c r="U30" s="4"/>
      <c r="V30" s="22"/>
      <c r="W30" s="22"/>
      <c r="X30" s="22"/>
      <c r="Y30" s="22"/>
      <c r="Z30" s="22"/>
      <c r="AA30" s="22"/>
      <c r="AB30" s="4"/>
      <c r="AC30" s="42"/>
    </row>
    <row r="31" spans="1:29" ht="25.5" customHeight="1">
      <c r="A31" s="136"/>
      <c r="B31" s="146"/>
      <c r="C31" s="131"/>
      <c r="D31" s="125"/>
      <c r="E31" s="4">
        <v>2</v>
      </c>
      <c r="F31" s="46" t="s">
        <v>87</v>
      </c>
      <c r="G31" s="71" t="s">
        <v>88</v>
      </c>
      <c r="H31" s="48">
        <v>4</v>
      </c>
      <c r="I31" s="4">
        <f t="shared" si="2"/>
        <v>72</v>
      </c>
      <c r="J31" s="48">
        <v>36</v>
      </c>
      <c r="K31" s="48">
        <v>36</v>
      </c>
      <c r="L31" s="48" t="s">
        <v>82</v>
      </c>
      <c r="M31" s="48" t="s">
        <v>26</v>
      </c>
      <c r="N31" s="56"/>
      <c r="O31" s="50">
        <v>4</v>
      </c>
      <c r="Q31" s="4"/>
      <c r="R31" s="4"/>
      <c r="S31" s="4"/>
      <c r="T31" s="4">
        <v>2</v>
      </c>
      <c r="U31" s="4"/>
      <c r="V31" s="11"/>
      <c r="W31" s="4"/>
      <c r="X31" s="4"/>
      <c r="Y31" s="4"/>
      <c r="Z31" s="4"/>
      <c r="AA31" s="4"/>
      <c r="AB31" s="4"/>
      <c r="AC31" s="42"/>
    </row>
    <row r="32" spans="1:28" ht="21.75" customHeight="1">
      <c r="A32" s="137"/>
      <c r="B32" s="146"/>
      <c r="C32" s="132"/>
      <c r="D32" s="12"/>
      <c r="E32" s="112" t="s">
        <v>52</v>
      </c>
      <c r="F32" s="113"/>
      <c r="G32" s="114"/>
      <c r="H32" s="16">
        <f>SUM(H30:H31)</f>
        <v>8</v>
      </c>
      <c r="I32" s="16">
        <f>SUM(I30:I31)</f>
        <v>144</v>
      </c>
      <c r="J32" s="16">
        <f>SUM(J30:J31)</f>
        <v>72</v>
      </c>
      <c r="K32" s="16">
        <f>SUM(K30:K31)</f>
        <v>72</v>
      </c>
      <c r="L32" s="14"/>
      <c r="M32" s="14"/>
      <c r="N32" s="16">
        <f>SUM(N30:N31)</f>
        <v>0</v>
      </c>
      <c r="O32" s="16">
        <f>SUM(O30:O31)</f>
        <v>8</v>
      </c>
      <c r="P32" s="16">
        <f>SUM(P30:P31)</f>
        <v>0</v>
      </c>
      <c r="Q32" s="16">
        <f>SUM(Q30:Q31)</f>
        <v>0</v>
      </c>
      <c r="R32" s="16"/>
      <c r="S32" s="16"/>
      <c r="T32" s="115" t="s">
        <v>52</v>
      </c>
      <c r="U32" s="120"/>
      <c r="V32" s="116"/>
      <c r="W32" s="16">
        <f>SUM(W31:W31)</f>
        <v>0</v>
      </c>
      <c r="X32" s="16">
        <f>SUM(X31:X31)</f>
        <v>0</v>
      </c>
      <c r="Y32" s="14"/>
      <c r="Z32" s="14"/>
      <c r="AA32" s="44"/>
      <c r="AB32" s="14"/>
    </row>
    <row r="33" spans="1:28" ht="33" customHeight="1">
      <c r="A33" s="111">
        <v>5</v>
      </c>
      <c r="B33" s="146"/>
      <c r="C33" s="133" t="s">
        <v>125</v>
      </c>
      <c r="D33" s="17" t="s">
        <v>58</v>
      </c>
      <c r="E33" s="18">
        <v>1</v>
      </c>
      <c r="F33" s="46" t="s">
        <v>90</v>
      </c>
      <c r="G33" s="70" t="s">
        <v>101</v>
      </c>
      <c r="H33" s="59">
        <v>5</v>
      </c>
      <c r="I33" s="4">
        <f t="shared" si="2"/>
        <v>90</v>
      </c>
      <c r="J33" s="56">
        <v>45</v>
      </c>
      <c r="K33" s="48">
        <f>I33-J33</f>
        <v>45</v>
      </c>
      <c r="L33" s="48" t="s">
        <v>82</v>
      </c>
      <c r="M33" s="48" t="s">
        <v>26</v>
      </c>
      <c r="N33" s="60"/>
      <c r="O33" s="47"/>
      <c r="P33" s="47">
        <v>5</v>
      </c>
      <c r="Q33" s="47"/>
      <c r="R33" s="47"/>
      <c r="S33" s="4"/>
      <c r="T33" s="4">
        <v>1</v>
      </c>
      <c r="U33" s="4">
        <v>1020175</v>
      </c>
      <c r="V33" s="100" t="s">
        <v>138</v>
      </c>
      <c r="W33" s="4">
        <v>18</v>
      </c>
      <c r="X33" s="4">
        <f>W33*18</f>
        <v>324</v>
      </c>
      <c r="Y33" s="4">
        <v>18</v>
      </c>
      <c r="Z33" s="4">
        <v>6</v>
      </c>
      <c r="AA33" s="32"/>
      <c r="AB33" s="4"/>
    </row>
    <row r="34" spans="1:28" ht="18.75" customHeight="1">
      <c r="A34" s="111"/>
      <c r="B34" s="146"/>
      <c r="C34" s="133"/>
      <c r="D34" s="17"/>
      <c r="E34" s="18">
        <v>2</v>
      </c>
      <c r="F34" s="46" t="s">
        <v>91</v>
      </c>
      <c r="G34" s="70" t="s">
        <v>102</v>
      </c>
      <c r="H34" s="59">
        <v>4</v>
      </c>
      <c r="I34" s="4">
        <f t="shared" si="2"/>
        <v>72</v>
      </c>
      <c r="J34" s="56">
        <v>36</v>
      </c>
      <c r="K34" s="48">
        <f>I34-J34</f>
        <v>36</v>
      </c>
      <c r="L34" s="48" t="s">
        <v>82</v>
      </c>
      <c r="M34" s="48" t="s">
        <v>26</v>
      </c>
      <c r="N34" s="48"/>
      <c r="O34" s="47"/>
      <c r="P34" s="47">
        <v>4</v>
      </c>
      <c r="R34" s="47"/>
      <c r="S34" s="4"/>
      <c r="T34" s="4">
        <v>2</v>
      </c>
      <c r="U34" s="41"/>
      <c r="V34" s="41"/>
      <c r="W34" s="4"/>
      <c r="X34" s="4"/>
      <c r="Y34" s="4"/>
      <c r="Z34" s="4"/>
      <c r="AA34" s="32"/>
      <c r="AB34" s="4"/>
    </row>
    <row r="35" spans="1:28" ht="19.5" customHeight="1">
      <c r="A35" s="111"/>
      <c r="B35" s="146"/>
      <c r="C35" s="133"/>
      <c r="D35" s="17"/>
      <c r="E35" s="18">
        <v>3</v>
      </c>
      <c r="F35" s="46">
        <v>1520382</v>
      </c>
      <c r="G35" s="88" t="s">
        <v>134</v>
      </c>
      <c r="H35" s="59">
        <v>4</v>
      </c>
      <c r="I35" s="4">
        <f t="shared" si="2"/>
        <v>72</v>
      </c>
      <c r="J35" s="56">
        <v>36</v>
      </c>
      <c r="K35" s="48">
        <f>I35-J35</f>
        <v>36</v>
      </c>
      <c r="L35" s="87" t="s">
        <v>82</v>
      </c>
      <c r="M35" s="48" t="s">
        <v>26</v>
      </c>
      <c r="N35" s="48"/>
      <c r="O35" s="47"/>
      <c r="Q35" s="47">
        <v>4</v>
      </c>
      <c r="R35" s="47"/>
      <c r="S35" s="4"/>
      <c r="T35" s="4">
        <v>3</v>
      </c>
      <c r="U35" s="4"/>
      <c r="V35" s="30"/>
      <c r="W35" s="30"/>
      <c r="X35" s="30"/>
      <c r="Y35" s="30"/>
      <c r="Z35" s="30"/>
      <c r="AA35" s="32"/>
      <c r="AB35" s="4"/>
    </row>
    <row r="36" spans="1:28" ht="18.75" customHeight="1">
      <c r="A36" s="111"/>
      <c r="B36" s="146"/>
      <c r="C36" s="133"/>
      <c r="D36" s="17"/>
      <c r="E36" s="18">
        <v>4</v>
      </c>
      <c r="F36" s="46">
        <v>1520306</v>
      </c>
      <c r="G36" s="70" t="s">
        <v>92</v>
      </c>
      <c r="H36" s="47">
        <v>2.5</v>
      </c>
      <c r="I36" s="4">
        <f t="shared" si="2"/>
        <v>45</v>
      </c>
      <c r="J36" s="61">
        <v>18</v>
      </c>
      <c r="K36" s="48">
        <v>27</v>
      </c>
      <c r="L36" s="87" t="s">
        <v>82</v>
      </c>
      <c r="M36" s="48" t="s">
        <v>26</v>
      </c>
      <c r="N36" s="61"/>
      <c r="O36" s="47"/>
      <c r="P36" s="47"/>
      <c r="R36" s="47">
        <v>3</v>
      </c>
      <c r="S36" s="4"/>
      <c r="T36" s="4">
        <v>4</v>
      </c>
      <c r="U36" s="4"/>
      <c r="V36" s="30"/>
      <c r="W36" s="30"/>
      <c r="X36" s="30"/>
      <c r="Y36" s="30"/>
      <c r="Z36" s="30"/>
      <c r="AA36" s="32"/>
      <c r="AB36" s="4"/>
    </row>
    <row r="37" spans="1:28" ht="15" customHeight="1">
      <c r="A37" s="111"/>
      <c r="B37" s="146"/>
      <c r="C37" s="133"/>
      <c r="D37" s="17"/>
      <c r="E37" s="112" t="s">
        <v>52</v>
      </c>
      <c r="F37" s="113"/>
      <c r="G37" s="114"/>
      <c r="H37" s="62">
        <f>SUM(H33:H36)</f>
        <v>15.5</v>
      </c>
      <c r="I37" s="62">
        <f aca="true" t="shared" si="4" ref="I37:Q37">SUM(I33:I36)</f>
        <v>279</v>
      </c>
      <c r="J37" s="62">
        <f t="shared" si="4"/>
        <v>135</v>
      </c>
      <c r="K37" s="62">
        <f t="shared" si="4"/>
        <v>144</v>
      </c>
      <c r="L37" s="62"/>
      <c r="M37" s="62"/>
      <c r="N37" s="62">
        <f t="shared" si="4"/>
        <v>0</v>
      </c>
      <c r="O37" s="62">
        <f t="shared" si="4"/>
        <v>0</v>
      </c>
      <c r="P37" s="62">
        <f t="shared" si="4"/>
        <v>9</v>
      </c>
      <c r="Q37" s="62">
        <f t="shared" si="4"/>
        <v>4</v>
      </c>
      <c r="R37" s="62">
        <f>SUM(R33:R36)</f>
        <v>3</v>
      </c>
      <c r="S37" s="11"/>
      <c r="T37" s="4"/>
      <c r="U37" s="111" t="s">
        <v>52</v>
      </c>
      <c r="V37" s="111"/>
      <c r="W37" s="82">
        <f>SUM(W33:W34)</f>
        <v>18</v>
      </c>
      <c r="X37" s="82">
        <f>SUM(X33:X34)</f>
        <v>324</v>
      </c>
      <c r="Y37" s="14"/>
      <c r="Z37" s="22"/>
      <c r="AA37" s="32"/>
      <c r="AB37" s="4"/>
    </row>
    <row r="38" spans="1:28" ht="15.75" customHeight="1">
      <c r="A38" s="111">
        <v>6</v>
      </c>
      <c r="B38" s="146"/>
      <c r="C38" s="121" t="s">
        <v>59</v>
      </c>
      <c r="D38" s="17"/>
      <c r="E38" s="129" t="s">
        <v>93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4"/>
      <c r="T38" s="4"/>
      <c r="U38" s="138" t="s">
        <v>128</v>
      </c>
      <c r="V38" s="120"/>
      <c r="W38" s="120"/>
      <c r="X38" s="120"/>
      <c r="Y38" s="120"/>
      <c r="Z38" s="120"/>
      <c r="AA38" s="120"/>
      <c r="AB38" s="116"/>
    </row>
    <row r="39" spans="1:28" ht="27" customHeight="1">
      <c r="A39" s="111"/>
      <c r="B39" s="146"/>
      <c r="C39" s="123"/>
      <c r="D39" s="17"/>
      <c r="E39" s="18">
        <v>1</v>
      </c>
      <c r="F39" s="46" t="s">
        <v>94</v>
      </c>
      <c r="G39" s="70" t="s">
        <v>103</v>
      </c>
      <c r="H39" s="63">
        <v>2.5</v>
      </c>
      <c r="I39" s="4">
        <f aca="true" t="shared" si="5" ref="I39:I47">H39*18</f>
        <v>45</v>
      </c>
      <c r="J39" s="64">
        <v>27</v>
      </c>
      <c r="K39" s="48">
        <f>I39-J39</f>
        <v>18</v>
      </c>
      <c r="L39" s="65" t="s">
        <v>96</v>
      </c>
      <c r="M39" s="47"/>
      <c r="N39" s="47"/>
      <c r="O39" s="50"/>
      <c r="P39" s="47"/>
      <c r="Q39" s="30"/>
      <c r="R39" s="47">
        <v>3</v>
      </c>
      <c r="S39" s="4"/>
      <c r="T39" s="4">
        <v>1</v>
      </c>
      <c r="U39" s="4">
        <v>1020149</v>
      </c>
      <c r="V39" s="109" t="s">
        <v>118</v>
      </c>
      <c r="W39" s="15">
        <v>1</v>
      </c>
      <c r="X39" s="15">
        <f>W39*18</f>
        <v>18</v>
      </c>
      <c r="Y39" s="15">
        <v>1</v>
      </c>
      <c r="Z39" s="15">
        <v>4</v>
      </c>
      <c r="AA39" s="65" t="s">
        <v>96</v>
      </c>
      <c r="AB39" s="4"/>
    </row>
    <row r="40" spans="1:28" ht="25.5" customHeight="1">
      <c r="A40" s="111"/>
      <c r="B40" s="146"/>
      <c r="C40" s="123"/>
      <c r="D40" s="17"/>
      <c r="E40" s="18">
        <v>2</v>
      </c>
      <c r="F40" s="46" t="s">
        <v>95</v>
      </c>
      <c r="G40" s="70" t="s">
        <v>104</v>
      </c>
      <c r="H40" s="63">
        <v>2.5</v>
      </c>
      <c r="I40" s="4">
        <f t="shared" si="5"/>
        <v>45</v>
      </c>
      <c r="J40" s="63">
        <v>27</v>
      </c>
      <c r="K40" s="48">
        <f aca="true" t="shared" si="6" ref="K40:K47">I40-J40</f>
        <v>18</v>
      </c>
      <c r="L40" s="65" t="s">
        <v>96</v>
      </c>
      <c r="M40" s="47" t="s">
        <v>26</v>
      </c>
      <c r="N40" s="63"/>
      <c r="O40" s="63"/>
      <c r="P40" s="66"/>
      <c r="Q40" s="47">
        <v>3</v>
      </c>
      <c r="S40" s="4"/>
      <c r="T40" s="4">
        <v>2</v>
      </c>
      <c r="U40" s="4">
        <v>1020150</v>
      </c>
      <c r="V40" s="109" t="s">
        <v>119</v>
      </c>
      <c r="W40" s="15">
        <v>1</v>
      </c>
      <c r="X40" s="15">
        <f>W40*18</f>
        <v>18</v>
      </c>
      <c r="Y40" s="15">
        <v>1</v>
      </c>
      <c r="Z40" s="15">
        <v>4</v>
      </c>
      <c r="AA40" s="65" t="s">
        <v>96</v>
      </c>
      <c r="AB40" s="4"/>
    </row>
    <row r="41" spans="1:28" ht="21.75" customHeight="1">
      <c r="A41" s="111"/>
      <c r="B41" s="146"/>
      <c r="C41" s="123"/>
      <c r="D41" s="17"/>
      <c r="E41" s="18">
        <v>3</v>
      </c>
      <c r="F41" s="46"/>
      <c r="G41" s="70" t="s">
        <v>117</v>
      </c>
      <c r="H41" s="76">
        <v>2.5</v>
      </c>
      <c r="I41" s="4">
        <f t="shared" si="5"/>
        <v>45</v>
      </c>
      <c r="J41" s="76">
        <v>45</v>
      </c>
      <c r="K41" s="48">
        <f t="shared" si="6"/>
        <v>0</v>
      </c>
      <c r="L41" s="65"/>
      <c r="M41" s="47"/>
      <c r="N41" s="63"/>
      <c r="O41" s="63"/>
      <c r="P41" s="66"/>
      <c r="Q41" s="47"/>
      <c r="R41" s="47"/>
      <c r="S41" s="4"/>
      <c r="T41" s="4">
        <v>3</v>
      </c>
      <c r="U41" s="4">
        <v>1020151</v>
      </c>
      <c r="V41" s="102" t="s">
        <v>120</v>
      </c>
      <c r="W41" s="15">
        <v>1</v>
      </c>
      <c r="X41" s="15">
        <f>W41*18</f>
        <v>18</v>
      </c>
      <c r="Y41" s="15">
        <v>1</v>
      </c>
      <c r="Z41" s="15">
        <v>5</v>
      </c>
      <c r="AA41" s="65" t="s">
        <v>96</v>
      </c>
      <c r="AB41" s="4"/>
    </row>
    <row r="42" spans="1:28" ht="26.25" customHeight="1">
      <c r="A42" s="111"/>
      <c r="B42" s="146"/>
      <c r="C42" s="123"/>
      <c r="D42" s="17"/>
      <c r="E42" s="18">
        <v>4</v>
      </c>
      <c r="F42" s="46" t="s">
        <v>97</v>
      </c>
      <c r="G42" s="70" t="s">
        <v>105</v>
      </c>
      <c r="H42" s="63">
        <v>2.5</v>
      </c>
      <c r="I42" s="4">
        <f t="shared" si="5"/>
        <v>45</v>
      </c>
      <c r="J42" s="64">
        <v>27</v>
      </c>
      <c r="K42" s="48">
        <f t="shared" si="6"/>
        <v>18</v>
      </c>
      <c r="L42" s="65" t="s">
        <v>96</v>
      </c>
      <c r="M42" s="47"/>
      <c r="N42" s="47"/>
      <c r="O42" s="50"/>
      <c r="P42" s="47"/>
      <c r="Q42" s="47"/>
      <c r="R42" s="47"/>
      <c r="S42" s="4"/>
      <c r="T42" s="4">
        <v>4</v>
      </c>
      <c r="U42" s="4">
        <v>1020152</v>
      </c>
      <c r="V42" s="103" t="s">
        <v>122</v>
      </c>
      <c r="W42" s="15">
        <v>1</v>
      </c>
      <c r="X42" s="15">
        <f>W42*18</f>
        <v>18</v>
      </c>
      <c r="Y42" s="15">
        <v>1</v>
      </c>
      <c r="Z42" s="15">
        <v>5</v>
      </c>
      <c r="AA42" s="65" t="s">
        <v>96</v>
      </c>
      <c r="AB42" s="4"/>
    </row>
    <row r="43" spans="1:28" ht="18.75" customHeight="1">
      <c r="A43" s="111"/>
      <c r="B43" s="146"/>
      <c r="C43" s="123"/>
      <c r="D43" s="17"/>
      <c r="E43" s="112" t="s">
        <v>98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4"/>
      <c r="T43" s="4"/>
      <c r="U43" s="15"/>
      <c r="V43" s="30"/>
      <c r="W43" s="30"/>
      <c r="X43" s="30"/>
      <c r="Y43" s="30"/>
      <c r="Z43" s="30"/>
      <c r="AA43" s="32"/>
      <c r="AB43" s="4"/>
    </row>
    <row r="44" spans="1:28" ht="25.5" customHeight="1">
      <c r="A44" s="111"/>
      <c r="B44" s="146"/>
      <c r="C44" s="123"/>
      <c r="D44" s="17"/>
      <c r="E44" s="18">
        <v>1</v>
      </c>
      <c r="F44" s="67"/>
      <c r="G44" s="105" t="s">
        <v>130</v>
      </c>
      <c r="H44" s="98">
        <v>2.5</v>
      </c>
      <c r="I44" s="98">
        <v>45</v>
      </c>
      <c r="J44" s="69">
        <v>27</v>
      </c>
      <c r="K44" s="98">
        <v>18</v>
      </c>
      <c r="L44" s="65" t="s">
        <v>96</v>
      </c>
      <c r="M44" s="15"/>
      <c r="N44" s="15"/>
      <c r="O44" s="15"/>
      <c r="P44" s="99"/>
      <c r="Q44" s="15">
        <v>4</v>
      </c>
      <c r="R44" s="4"/>
      <c r="S44" s="4"/>
      <c r="T44" s="4"/>
      <c r="U44" s="30"/>
      <c r="V44" s="30"/>
      <c r="W44" s="30"/>
      <c r="X44" s="30"/>
      <c r="Y44" s="30"/>
      <c r="Z44" s="30"/>
      <c r="AA44" s="32"/>
      <c r="AB44" s="4"/>
    </row>
    <row r="45" spans="1:28" ht="22.5" customHeight="1">
      <c r="A45" s="111"/>
      <c r="B45" s="146"/>
      <c r="C45" s="123"/>
      <c r="D45" s="17"/>
      <c r="E45" s="18">
        <v>2</v>
      </c>
      <c r="F45" s="67" t="s">
        <v>99</v>
      </c>
      <c r="G45" s="73" t="s">
        <v>106</v>
      </c>
      <c r="H45" s="68">
        <v>2.5</v>
      </c>
      <c r="I45" s="4">
        <f t="shared" si="5"/>
        <v>45</v>
      </c>
      <c r="J45" s="69">
        <v>27</v>
      </c>
      <c r="K45" s="48">
        <f t="shared" si="6"/>
        <v>18</v>
      </c>
      <c r="L45" s="65" t="s">
        <v>96</v>
      </c>
      <c r="M45" s="4"/>
      <c r="N45" s="4"/>
      <c r="O45" s="4"/>
      <c r="P45" s="4"/>
      <c r="Q45" s="4">
        <v>3</v>
      </c>
      <c r="R45" s="4"/>
      <c r="S45" s="4"/>
      <c r="T45" s="4"/>
      <c r="U45" s="30"/>
      <c r="V45" s="30"/>
      <c r="W45" s="30"/>
      <c r="X45" s="30"/>
      <c r="Y45" s="30"/>
      <c r="Z45" s="30"/>
      <c r="AA45" s="32"/>
      <c r="AB45" s="4"/>
    </row>
    <row r="46" spans="1:28" ht="18.75" customHeight="1">
      <c r="A46" s="111"/>
      <c r="B46" s="146"/>
      <c r="C46" s="123"/>
      <c r="D46" s="20"/>
      <c r="E46" s="18">
        <v>3</v>
      </c>
      <c r="F46" s="74" t="s">
        <v>107</v>
      </c>
      <c r="G46" s="75" t="s">
        <v>108</v>
      </c>
      <c r="H46" s="76">
        <v>2.5</v>
      </c>
      <c r="I46" s="4">
        <f t="shared" si="5"/>
        <v>45</v>
      </c>
      <c r="J46" s="77">
        <v>27</v>
      </c>
      <c r="K46" s="48">
        <f t="shared" si="6"/>
        <v>18</v>
      </c>
      <c r="L46" s="4"/>
      <c r="M46" s="4"/>
      <c r="N46" s="4"/>
      <c r="O46" s="4"/>
      <c r="P46" s="4"/>
      <c r="Q46" s="30"/>
      <c r="R46" s="4">
        <v>3</v>
      </c>
      <c r="S46" s="4"/>
      <c r="T46" s="4"/>
      <c r="U46" s="30"/>
      <c r="V46" s="30"/>
      <c r="W46" s="30"/>
      <c r="X46" s="30"/>
      <c r="Y46" s="30"/>
      <c r="Z46" s="30"/>
      <c r="AA46" s="32"/>
      <c r="AB46" s="4"/>
    </row>
    <row r="47" spans="1:28" ht="18.75" customHeight="1">
      <c r="A47" s="111"/>
      <c r="B47" s="146"/>
      <c r="C47" s="123"/>
      <c r="D47" s="20"/>
      <c r="E47" s="18">
        <v>4</v>
      </c>
      <c r="F47" s="74" t="s">
        <v>109</v>
      </c>
      <c r="G47" s="78" t="s">
        <v>110</v>
      </c>
      <c r="H47" s="72">
        <v>2</v>
      </c>
      <c r="I47" s="4">
        <f t="shared" si="5"/>
        <v>36</v>
      </c>
      <c r="J47" s="79">
        <v>27</v>
      </c>
      <c r="K47" s="48">
        <f t="shared" si="6"/>
        <v>9</v>
      </c>
      <c r="L47" s="4"/>
      <c r="M47" s="4"/>
      <c r="N47" s="4"/>
      <c r="O47" s="4"/>
      <c r="P47" s="4"/>
      <c r="Q47" s="30"/>
      <c r="R47" s="4">
        <v>3</v>
      </c>
      <c r="S47" s="4"/>
      <c r="T47" s="4"/>
      <c r="U47" s="30"/>
      <c r="V47" s="30"/>
      <c r="W47" s="30"/>
      <c r="X47" s="30"/>
      <c r="Y47" s="30"/>
      <c r="Z47" s="30"/>
      <c r="AA47" s="32"/>
      <c r="AB47" s="4"/>
    </row>
    <row r="48" spans="1:28" ht="24" customHeight="1">
      <c r="A48" s="111"/>
      <c r="B48" s="146"/>
      <c r="C48" s="123"/>
      <c r="D48" s="20"/>
      <c r="E48" s="18">
        <v>5</v>
      </c>
      <c r="F48" s="80" t="s">
        <v>111</v>
      </c>
      <c r="G48" s="86" t="s">
        <v>112</v>
      </c>
      <c r="H48" s="76">
        <v>2</v>
      </c>
      <c r="I48" s="4">
        <f>H48*18</f>
        <v>36</v>
      </c>
      <c r="J48" s="77">
        <v>27</v>
      </c>
      <c r="K48" s="48">
        <f>I48-J48</f>
        <v>9</v>
      </c>
      <c r="L48" s="4"/>
      <c r="M48" s="4"/>
      <c r="N48" s="4"/>
      <c r="O48" s="4"/>
      <c r="P48" s="4"/>
      <c r="Q48" s="30"/>
      <c r="R48" s="4"/>
      <c r="S48" s="4"/>
      <c r="T48" s="4"/>
      <c r="U48" s="30"/>
      <c r="V48" s="30"/>
      <c r="W48" s="30"/>
      <c r="X48" s="30"/>
      <c r="Y48" s="30"/>
      <c r="Z48" s="30"/>
      <c r="AA48" s="32"/>
      <c r="AB48" s="4"/>
    </row>
    <row r="49" spans="1:28" ht="24.75" customHeight="1">
      <c r="A49" s="111"/>
      <c r="B49" s="146"/>
      <c r="C49" s="123"/>
      <c r="D49" s="20"/>
      <c r="E49" s="84">
        <v>6</v>
      </c>
      <c r="F49" s="85" t="s">
        <v>123</v>
      </c>
      <c r="G49" s="86" t="s">
        <v>124</v>
      </c>
      <c r="H49" s="68">
        <v>2</v>
      </c>
      <c r="I49" s="68">
        <v>36</v>
      </c>
      <c r="J49" s="69">
        <v>27</v>
      </c>
      <c r="K49" s="68">
        <v>9</v>
      </c>
      <c r="L49" s="4"/>
      <c r="M49" s="4"/>
      <c r="N49" s="4"/>
      <c r="O49" s="4"/>
      <c r="P49" s="4"/>
      <c r="Q49" s="4"/>
      <c r="R49" s="4"/>
      <c r="S49" s="4"/>
      <c r="T49" s="4"/>
      <c r="U49" s="30"/>
      <c r="V49" s="30"/>
      <c r="W49" s="30"/>
      <c r="X49" s="30"/>
      <c r="Y49" s="30"/>
      <c r="Z49" s="30"/>
      <c r="AA49" s="32"/>
      <c r="AB49" s="4"/>
    </row>
    <row r="50" spans="1:28" ht="18.75" customHeight="1">
      <c r="A50" s="111"/>
      <c r="B50" s="146"/>
      <c r="C50" s="123"/>
      <c r="D50" s="20"/>
      <c r="E50" s="139" t="s">
        <v>116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  <c r="T50" s="4"/>
      <c r="U50" s="138" t="s">
        <v>127</v>
      </c>
      <c r="V50" s="120"/>
      <c r="W50" s="120"/>
      <c r="X50" s="120"/>
      <c r="Y50" s="120"/>
      <c r="Z50" s="120"/>
      <c r="AA50" s="120"/>
      <c r="AB50" s="116"/>
    </row>
    <row r="51" spans="1:28" ht="24" customHeight="1">
      <c r="A51" s="111"/>
      <c r="B51" s="146"/>
      <c r="C51" s="123"/>
      <c r="D51" s="20"/>
      <c r="E51" s="18">
        <v>1</v>
      </c>
      <c r="F51" s="74">
        <v>1520312</v>
      </c>
      <c r="G51" s="73" t="s">
        <v>113</v>
      </c>
      <c r="H51" s="80">
        <v>3</v>
      </c>
      <c r="I51" s="80">
        <f>18*H51</f>
        <v>54</v>
      </c>
      <c r="J51" s="80">
        <v>28</v>
      </c>
      <c r="K51" s="76">
        <v>26</v>
      </c>
      <c r="L51" s="65" t="s">
        <v>96</v>
      </c>
      <c r="M51" s="4"/>
      <c r="N51" s="4"/>
      <c r="O51" s="4"/>
      <c r="P51" s="4"/>
      <c r="R51" s="4">
        <v>4</v>
      </c>
      <c r="S51" s="4"/>
      <c r="T51" s="4">
        <v>1</v>
      </c>
      <c r="U51" s="4">
        <v>1520389</v>
      </c>
      <c r="V51" s="103" t="s">
        <v>121</v>
      </c>
      <c r="W51" s="15">
        <v>1</v>
      </c>
      <c r="X51" s="15">
        <f>W51*18</f>
        <v>18</v>
      </c>
      <c r="Y51" s="15">
        <v>1</v>
      </c>
      <c r="Z51" s="15">
        <v>5</v>
      </c>
      <c r="AA51" s="65" t="s">
        <v>96</v>
      </c>
      <c r="AB51" s="4"/>
    </row>
    <row r="52" spans="1:28" ht="30.75" customHeight="1">
      <c r="A52" s="111"/>
      <c r="B52" s="146"/>
      <c r="C52" s="123"/>
      <c r="D52" s="20"/>
      <c r="E52" s="18">
        <v>2</v>
      </c>
      <c r="F52" s="74">
        <v>1520311</v>
      </c>
      <c r="G52" s="73" t="s">
        <v>114</v>
      </c>
      <c r="H52" s="80">
        <v>3</v>
      </c>
      <c r="I52" s="76">
        <f>18*H52</f>
        <v>54</v>
      </c>
      <c r="J52" s="80">
        <v>28</v>
      </c>
      <c r="K52" s="76">
        <v>26</v>
      </c>
      <c r="L52" s="65" t="s">
        <v>96</v>
      </c>
      <c r="M52" s="4"/>
      <c r="N52" s="4"/>
      <c r="O52" s="4"/>
      <c r="P52" s="4"/>
      <c r="Q52" s="4">
        <v>4</v>
      </c>
      <c r="R52" s="4"/>
      <c r="S52" s="4"/>
      <c r="T52" s="4">
        <v>2</v>
      </c>
      <c r="U52" s="4">
        <v>1520390</v>
      </c>
      <c r="V52" s="11" t="s">
        <v>129</v>
      </c>
      <c r="W52" s="4">
        <v>1</v>
      </c>
      <c r="X52" s="4">
        <v>36</v>
      </c>
      <c r="Y52" s="4">
        <v>1</v>
      </c>
      <c r="Z52" s="4">
        <v>5</v>
      </c>
      <c r="AA52" s="65" t="s">
        <v>96</v>
      </c>
      <c r="AB52" s="4"/>
    </row>
    <row r="53" spans="1:28" ht="29.25" customHeight="1">
      <c r="A53" s="111"/>
      <c r="B53" s="146"/>
      <c r="C53" s="123"/>
      <c r="D53" s="20"/>
      <c r="E53" s="18">
        <v>3</v>
      </c>
      <c r="F53" s="74">
        <v>1520313</v>
      </c>
      <c r="G53" s="73" t="s">
        <v>115</v>
      </c>
      <c r="H53" s="80">
        <v>3</v>
      </c>
      <c r="I53" s="76">
        <f>18*H53</f>
        <v>54</v>
      </c>
      <c r="J53" s="80">
        <v>28</v>
      </c>
      <c r="K53" s="76">
        <v>26</v>
      </c>
      <c r="L53" s="65" t="s">
        <v>96</v>
      </c>
      <c r="M53" s="4"/>
      <c r="N53" s="4"/>
      <c r="O53" s="4"/>
      <c r="P53" s="4"/>
      <c r="Q53" s="4"/>
      <c r="R53" s="4">
        <v>4</v>
      </c>
      <c r="S53" s="4"/>
      <c r="T53" s="4"/>
      <c r="U53" s="4"/>
      <c r="V53" s="11"/>
      <c r="W53" s="4"/>
      <c r="X53" s="4"/>
      <c r="Y53" s="4"/>
      <c r="Z53" s="4"/>
      <c r="AA53" s="32"/>
      <c r="AB53" s="4"/>
    </row>
    <row r="54" spans="1:28" ht="18.75" customHeight="1">
      <c r="A54" s="111"/>
      <c r="B54" s="146"/>
      <c r="C54" s="123"/>
      <c r="D54" s="20"/>
      <c r="E54" s="18">
        <v>4</v>
      </c>
      <c r="F54" s="19"/>
      <c r="G54" s="97" t="s">
        <v>126</v>
      </c>
      <c r="H54" s="80">
        <v>3</v>
      </c>
      <c r="I54" s="76">
        <f>18*H54</f>
        <v>54</v>
      </c>
      <c r="J54" s="80">
        <v>28</v>
      </c>
      <c r="K54" s="76">
        <v>26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11"/>
      <c r="W54" s="4"/>
      <c r="X54" s="4"/>
      <c r="Y54" s="4"/>
      <c r="Z54" s="4"/>
      <c r="AA54" s="32"/>
      <c r="AB54" s="4"/>
    </row>
    <row r="55" spans="1:28" ht="14.25" customHeight="1">
      <c r="A55" s="111"/>
      <c r="B55" s="145"/>
      <c r="C55" s="134"/>
      <c r="D55" s="21"/>
      <c r="E55" s="111" t="s">
        <v>52</v>
      </c>
      <c r="F55" s="126"/>
      <c r="G55" s="126"/>
      <c r="H55" s="81">
        <f>SUM(H39:H40,H44,H45,H46,H47,H51,H52,H53)</f>
        <v>23.5</v>
      </c>
      <c r="I55" s="81">
        <f>SUM(I39:I40,I44,I45,I46,I47,I51,I52,I53)</f>
        <v>423</v>
      </c>
      <c r="J55" s="81">
        <f>SUM(J39:J40,J44,J45,J46,J47,J51,J52,J53)</f>
        <v>246</v>
      </c>
      <c r="K55" s="81">
        <f>SUM(K39:K40,K44,K45,K46,K47,K51,K52,K53)</f>
        <v>177</v>
      </c>
      <c r="L55" s="16">
        <f aca="true" t="shared" si="7" ref="L55:R55">SUM(L38:L54)</f>
        <v>0</v>
      </c>
      <c r="M55" s="16">
        <f t="shared" si="7"/>
        <v>0</v>
      </c>
      <c r="N55" s="16">
        <f t="shared" si="7"/>
        <v>0</v>
      </c>
      <c r="O55" s="16">
        <f t="shared" si="7"/>
        <v>0</v>
      </c>
      <c r="P55" s="16">
        <f t="shared" si="7"/>
        <v>0</v>
      </c>
      <c r="Q55" s="16">
        <f t="shared" si="7"/>
        <v>14</v>
      </c>
      <c r="R55" s="16">
        <f t="shared" si="7"/>
        <v>17</v>
      </c>
      <c r="S55" s="16"/>
      <c r="T55" s="115" t="s">
        <v>52</v>
      </c>
      <c r="U55" s="120"/>
      <c r="V55" s="116"/>
      <c r="W55" s="83">
        <v>3</v>
      </c>
      <c r="X55" s="83">
        <f>W55*18</f>
        <v>54</v>
      </c>
      <c r="Y55" s="14"/>
      <c r="Z55" s="14"/>
      <c r="AA55" s="14"/>
      <c r="AB55" s="14"/>
    </row>
    <row r="56" spans="1:28" ht="18" customHeight="1">
      <c r="A56" s="111" t="s">
        <v>60</v>
      </c>
      <c r="B56" s="111"/>
      <c r="C56" s="111"/>
      <c r="D56" s="111"/>
      <c r="E56" s="111"/>
      <c r="F56" s="111"/>
      <c r="G56" s="111"/>
      <c r="H56" s="54">
        <f aca="true" t="shared" si="8" ref="H56:R56">SUM(H55,H32,H37,H29,H23,H19,H18)</f>
        <v>110.5</v>
      </c>
      <c r="I56" s="54">
        <f t="shared" si="8"/>
        <v>1989</v>
      </c>
      <c r="J56" s="54">
        <f t="shared" si="8"/>
        <v>1185</v>
      </c>
      <c r="K56" s="54">
        <f t="shared" si="8"/>
        <v>804</v>
      </c>
      <c r="L56" s="54">
        <f t="shared" si="8"/>
        <v>0</v>
      </c>
      <c r="M56" s="54">
        <f t="shared" si="8"/>
        <v>0</v>
      </c>
      <c r="N56" s="54">
        <f t="shared" si="8"/>
        <v>23</v>
      </c>
      <c r="O56" s="54">
        <f t="shared" si="8"/>
        <v>30</v>
      </c>
      <c r="P56" s="54">
        <f t="shared" si="8"/>
        <v>26</v>
      </c>
      <c r="Q56" s="54">
        <f t="shared" si="8"/>
        <v>20.5</v>
      </c>
      <c r="R56" s="54">
        <f t="shared" si="8"/>
        <v>20</v>
      </c>
      <c r="S56" s="23"/>
      <c r="T56" s="111" t="s">
        <v>60</v>
      </c>
      <c r="U56" s="111"/>
      <c r="V56" s="111"/>
      <c r="W56" s="54">
        <f>SUM(W55,W32,W37,W29,W23,W19,W18)</f>
        <v>36</v>
      </c>
      <c r="X56" s="54">
        <f>SUM(X55,X32,X37,X29,X23,X19,X18)</f>
        <v>648</v>
      </c>
      <c r="Y56" s="14"/>
      <c r="Z56" s="14"/>
      <c r="AA56" s="14"/>
      <c r="AB56" s="14"/>
    </row>
    <row r="57" spans="1:28" ht="25.5" customHeight="1">
      <c r="A57" s="156" t="s">
        <v>143</v>
      </c>
      <c r="B57" s="12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</row>
    <row r="58" spans="1:9" ht="14.25" customHeight="1">
      <c r="A58" s="24"/>
      <c r="B58" s="24"/>
      <c r="C58" s="24"/>
      <c r="D58" s="24"/>
      <c r="E58" s="24"/>
      <c r="F58" s="24"/>
      <c r="G58" s="24"/>
      <c r="H58" s="25"/>
      <c r="I58" s="25"/>
    </row>
    <row r="59" ht="14.25">
      <c r="I59" s="34"/>
    </row>
  </sheetData>
  <sheetProtection/>
  <mergeCells count="65">
    <mergeCell ref="A1:AB1"/>
    <mergeCell ref="A2:C2"/>
    <mergeCell ref="D2:S2"/>
    <mergeCell ref="T2:AB2"/>
    <mergeCell ref="N3:S3"/>
    <mergeCell ref="A3:A4"/>
    <mergeCell ref="A5:A19"/>
    <mergeCell ref="A20:A23"/>
    <mergeCell ref="A24:A29"/>
    <mergeCell ref="U38:AB38"/>
    <mergeCell ref="B3:B4"/>
    <mergeCell ref="B5:B19"/>
    <mergeCell ref="B20:B55"/>
    <mergeCell ref="C20:C23"/>
    <mergeCell ref="K3:K4"/>
    <mergeCell ref="E3:E4"/>
    <mergeCell ref="L3:L4"/>
    <mergeCell ref="N7:Q7"/>
    <mergeCell ref="I3:I4"/>
    <mergeCell ref="Z3:Z4"/>
    <mergeCell ref="T29:V29"/>
    <mergeCell ref="T3:T4"/>
    <mergeCell ref="U3:U4"/>
    <mergeCell ref="F3:F4"/>
    <mergeCell ref="G3:G4"/>
    <mergeCell ref="A57:AB57"/>
    <mergeCell ref="A38:A55"/>
    <mergeCell ref="E38:S38"/>
    <mergeCell ref="C30:C32"/>
    <mergeCell ref="C33:C37"/>
    <mergeCell ref="C38:C55"/>
    <mergeCell ref="A30:A32"/>
    <mergeCell ref="A33:A37"/>
    <mergeCell ref="T56:V56"/>
    <mergeCell ref="E43:S43"/>
    <mergeCell ref="A56:G56"/>
    <mergeCell ref="E32:G32"/>
    <mergeCell ref="E29:G29"/>
    <mergeCell ref="E18:G18"/>
    <mergeCell ref="E19:G19"/>
    <mergeCell ref="E23:G23"/>
    <mergeCell ref="C5:D18"/>
    <mergeCell ref="D20:D28"/>
    <mergeCell ref="E55:G55"/>
    <mergeCell ref="D30:D31"/>
    <mergeCell ref="C24:C29"/>
    <mergeCell ref="C3:D4"/>
    <mergeCell ref="T55:V55"/>
    <mergeCell ref="T32:V32"/>
    <mergeCell ref="J3:J4"/>
    <mergeCell ref="AA3:AA4"/>
    <mergeCell ref="U50:AB50"/>
    <mergeCell ref="E50:S50"/>
    <mergeCell ref="U23:V23"/>
    <mergeCell ref="X3:X4"/>
    <mergeCell ref="AB3:AB4"/>
    <mergeCell ref="E37:G37"/>
    <mergeCell ref="U37:V37"/>
    <mergeCell ref="N16:O16"/>
    <mergeCell ref="T18:V18"/>
    <mergeCell ref="Z24:AB24"/>
    <mergeCell ref="M3:M4"/>
    <mergeCell ref="W3:W4"/>
    <mergeCell ref="H3:H4"/>
    <mergeCell ref="Y3:Y4"/>
  </mergeCells>
  <printOptions/>
  <pageMargins left="0.2755905511811024" right="0.15748031496062992" top="0.3937007874015748" bottom="0.2362204724409449" header="0.35433070866141736" footer="0.2362204724409449"/>
  <pageSetup horizontalDpi="600" verticalDpi="600" orientation="landscape" paperSize="9" r:id="rId1"/>
  <ignoredErrors>
    <ignoredError sqref="I23 K23 I29 I32" formula="1"/>
    <ignoredError sqref="H23 J23 O23:P23 L55:R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9" sqref="B9"/>
    </sheetView>
  </sheetViews>
  <sheetFormatPr defaultColWidth="8.87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5" max="5" width="8.875" style="0" customWidth="1"/>
    <col min="6" max="6" width="8.375" style="0" customWidth="1"/>
  </cols>
  <sheetData>
    <row r="1" spans="1:6" ht="24" customHeight="1">
      <c r="A1" s="150" t="s">
        <v>61</v>
      </c>
      <c r="B1" s="150"/>
      <c r="C1" s="151"/>
      <c r="D1" s="151"/>
      <c r="E1" s="151"/>
      <c r="F1" s="151"/>
    </row>
    <row r="2" spans="1:6" ht="21.75" customHeight="1">
      <c r="A2" s="149" t="s">
        <v>62</v>
      </c>
      <c r="B2" s="149"/>
      <c r="C2" s="149" t="s">
        <v>52</v>
      </c>
      <c r="D2" s="149"/>
      <c r="E2" s="149"/>
      <c r="F2" s="149"/>
    </row>
    <row r="3" spans="1:6" ht="14.25">
      <c r="A3" s="149"/>
      <c r="B3" s="149"/>
      <c r="C3" s="149" t="s">
        <v>9</v>
      </c>
      <c r="D3" s="154" t="s">
        <v>10</v>
      </c>
      <c r="E3" s="149" t="s">
        <v>63</v>
      </c>
      <c r="F3" s="149"/>
    </row>
    <row r="4" spans="1:6" ht="8.25" customHeight="1">
      <c r="A4" s="149"/>
      <c r="B4" s="149"/>
      <c r="C4" s="149"/>
      <c r="D4" s="155"/>
      <c r="E4" s="149"/>
      <c r="F4" s="149"/>
    </row>
    <row r="5" spans="1:6" ht="21.75" customHeight="1">
      <c r="A5" s="152" t="s">
        <v>64</v>
      </c>
      <c r="B5" s="153"/>
      <c r="C5" s="93">
        <f>D5/18</f>
        <v>65.83333333333333</v>
      </c>
      <c r="D5" s="90">
        <f>'附表一'!J56</f>
        <v>1185</v>
      </c>
      <c r="E5" s="148">
        <f aca="true" t="shared" si="0" ref="E5:E10">D5/$D$11</f>
        <v>0.44937428896473264</v>
      </c>
      <c r="F5" s="148"/>
    </row>
    <row r="6" spans="1:6" ht="21.75" customHeight="1">
      <c r="A6" s="152" t="s">
        <v>65</v>
      </c>
      <c r="B6" s="153"/>
      <c r="C6" s="93">
        <f>D6/18</f>
        <v>80.66666666666667</v>
      </c>
      <c r="D6" s="90">
        <f>'附表一'!K56+'附表一'!X56</f>
        <v>1452</v>
      </c>
      <c r="E6" s="148">
        <f t="shared" si="0"/>
        <v>0.5506257110352674</v>
      </c>
      <c r="F6" s="148"/>
    </row>
    <row r="7" spans="1:6" ht="21.75" customHeight="1">
      <c r="A7" s="149" t="s">
        <v>66</v>
      </c>
      <c r="B7" s="1" t="s">
        <v>142</v>
      </c>
      <c r="C7" s="93">
        <f>'附表一'!H18+'附表一'!W18</f>
        <v>42.5</v>
      </c>
      <c r="D7" s="90">
        <f>'附表一'!I18+'附表一'!X18</f>
        <v>765</v>
      </c>
      <c r="E7" s="148">
        <f t="shared" si="0"/>
        <v>0.2901023890784983</v>
      </c>
      <c r="F7" s="148"/>
    </row>
    <row r="8" spans="1:6" ht="29.25" customHeight="1">
      <c r="A8" s="149"/>
      <c r="B8" s="1" t="s">
        <v>67</v>
      </c>
      <c r="C8" s="93">
        <f>'附表一'!H23+'附表一'!W23+'附表一'!H29+'附表一'!W29+'附表一'!H32+'附表一'!H37+'附表一'!W37</f>
        <v>69.5</v>
      </c>
      <c r="D8" s="90">
        <f>'附表一'!I23+'附表一'!X23+'附表一'!X29+'附表一'!I29+'附表一'!I32+'附表一'!I37+'附表一'!X37</f>
        <v>1251</v>
      </c>
      <c r="E8" s="148">
        <f t="shared" si="0"/>
        <v>0.47440273037542663</v>
      </c>
      <c r="F8" s="148"/>
    </row>
    <row r="9" spans="1:6" ht="35.25" customHeight="1">
      <c r="A9" s="149" t="s">
        <v>68</v>
      </c>
      <c r="B9" s="101" t="s">
        <v>141</v>
      </c>
      <c r="C9" s="93">
        <v>8</v>
      </c>
      <c r="D9" s="2">
        <v>144</v>
      </c>
      <c r="E9" s="148">
        <f t="shared" si="0"/>
        <v>0.05460750853242321</v>
      </c>
      <c r="F9" s="148"/>
    </row>
    <row r="10" spans="1:6" ht="24" customHeight="1">
      <c r="A10" s="149"/>
      <c r="B10" s="1" t="s">
        <v>67</v>
      </c>
      <c r="C10" s="93">
        <f>'附表一'!H55+'附表一'!W55</f>
        <v>26.5</v>
      </c>
      <c r="D10" s="2">
        <f>'附表一'!I55+'附表一'!X55</f>
        <v>477</v>
      </c>
      <c r="E10" s="148">
        <f t="shared" si="0"/>
        <v>0.18088737201365188</v>
      </c>
      <c r="F10" s="148"/>
    </row>
    <row r="11" spans="1:8" ht="29.25" customHeight="1">
      <c r="A11" s="149" t="s">
        <v>69</v>
      </c>
      <c r="B11" s="149"/>
      <c r="C11" s="94">
        <f>SUM(C7:C10)</f>
        <v>146.5</v>
      </c>
      <c r="D11" s="91">
        <f>SUM(D7:D10)</f>
        <v>2637</v>
      </c>
      <c r="E11" s="148">
        <f>SUM(E7:F10)</f>
        <v>1</v>
      </c>
      <c r="F11" s="148"/>
      <c r="H11" s="104"/>
    </row>
    <row r="12" ht="14.25">
      <c r="I12" s="108"/>
    </row>
    <row r="13" ht="14.25">
      <c r="D13" s="108"/>
    </row>
  </sheetData>
  <sheetProtection/>
  <mergeCells count="18"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  <mergeCell ref="E7:F7"/>
    <mergeCell ref="E8:F8"/>
    <mergeCell ref="E9:F9"/>
    <mergeCell ref="E10:F10"/>
    <mergeCell ref="A11:B11"/>
    <mergeCell ref="E11:F11"/>
    <mergeCell ref="A7:A8"/>
    <mergeCell ref="A9:A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2020-06-16T04:22:38Z</cp:lastPrinted>
  <dcterms:created xsi:type="dcterms:W3CDTF">2003-05-07T07:11:55Z</dcterms:created>
  <dcterms:modified xsi:type="dcterms:W3CDTF">2020-06-28T06:41:36Z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