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235" tabRatio="457" activeTab="0"/>
  </bookViews>
  <sheets>
    <sheet name="附表一" sheetId="1" r:id="rId1"/>
    <sheet name="附表二" sheetId="2" r:id="rId2"/>
  </sheets>
  <definedNames>
    <definedName name="_xlnm.Print_Titles" localSheetId="0">'附表一'!$2:$4</definedName>
  </definedNames>
  <calcPr fullCalcOnLoad="1"/>
</workbook>
</file>

<file path=xl/sharedStrings.xml><?xml version="1.0" encoding="utf-8"?>
<sst xmlns="http://schemas.openxmlformats.org/spreadsheetml/2006/main" count="159" uniqueCount="115">
  <si>
    <t>附件2：专业教学进度安排表(附表一、二)</t>
  </si>
  <si>
    <t>教学模块</t>
  </si>
  <si>
    <t>课堂教学</t>
  </si>
  <si>
    <t>综合实践教学</t>
  </si>
  <si>
    <t>序号</t>
  </si>
  <si>
    <t>课程类型</t>
  </si>
  <si>
    <t>内容</t>
  </si>
  <si>
    <t>课程代码</t>
  </si>
  <si>
    <t>课程名称</t>
  </si>
  <si>
    <t>学分</t>
  </si>
  <si>
    <t>学时</t>
  </si>
  <si>
    <t>理论</t>
  </si>
  <si>
    <t>实践</t>
  </si>
  <si>
    <t>核心课程</t>
  </si>
  <si>
    <t>考核方式</t>
  </si>
  <si>
    <t>学期周学时数</t>
  </si>
  <si>
    <t>实践教学项目</t>
  </si>
  <si>
    <t>周数</t>
  </si>
  <si>
    <t>学期</t>
  </si>
  <si>
    <t>考试方式</t>
  </si>
  <si>
    <t>（单独设置项目）</t>
  </si>
  <si>
    <t>公共基础课程（必修课）</t>
  </si>
  <si>
    <t>基本素质与能力）</t>
  </si>
  <si>
    <t>0220007</t>
  </si>
  <si>
    <t xml:space="preserve">思想道德修养与法律基础
（Moral Education and Foundation Law）
</t>
  </si>
  <si>
    <t>*</t>
  </si>
  <si>
    <t>√</t>
  </si>
  <si>
    <t>0320007</t>
  </si>
  <si>
    <t xml:space="preserve">体育（Physical Education） </t>
  </si>
  <si>
    <t>0220003</t>
  </si>
  <si>
    <r>
      <t>毛泽东思想和中国特色社会主义理论概论（</t>
    </r>
    <r>
      <rPr>
        <sz val="7"/>
        <rFont val="Times New Roman"/>
        <family val="1"/>
      </rPr>
      <t>Introduction to Mao Zedong Thought, and Chinese characteristic socialism theory system</t>
    </r>
    <r>
      <rPr>
        <sz val="7"/>
        <rFont val="宋体"/>
        <family val="0"/>
      </rPr>
      <t>）</t>
    </r>
  </si>
  <si>
    <t>2220002</t>
  </si>
  <si>
    <t>创新创业（社会实践）活动</t>
  </si>
  <si>
    <t>0220009</t>
  </si>
  <si>
    <r>
      <t>形势与政策（</t>
    </r>
    <r>
      <rPr>
        <sz val="7"/>
        <rFont val="Times New Roman"/>
        <family val="1"/>
      </rPr>
      <t>Situation and Policy</t>
    </r>
    <r>
      <rPr>
        <sz val="7"/>
        <rFont val="宋体"/>
        <family val="0"/>
      </rPr>
      <t>）</t>
    </r>
  </si>
  <si>
    <t>军事技能训练</t>
  </si>
  <si>
    <r>
      <t>国学精粹（</t>
    </r>
    <r>
      <rPr>
        <sz val="7"/>
        <rFont val="Times New Roman"/>
        <family val="1"/>
      </rPr>
      <t>Sinology</t>
    </r>
    <r>
      <rPr>
        <sz val="7"/>
        <rFont val="宋体"/>
        <family val="0"/>
      </rPr>
      <t>）</t>
    </r>
  </si>
  <si>
    <t>4020001</t>
  </si>
  <si>
    <t>大学生职业生涯与创新创业指导（Career Development And Guide to Occupation）</t>
  </si>
  <si>
    <t>4320010</t>
  </si>
  <si>
    <t>心理健康教育与训练（Mental Health Education and Training)</t>
  </si>
  <si>
    <t>4320004</t>
  </si>
  <si>
    <t>军事理论（Entrance Education and Military Training）</t>
  </si>
  <si>
    <t>小计</t>
  </si>
  <si>
    <t>扩展能力模块</t>
  </si>
  <si>
    <t>公共选修课（小计）</t>
  </si>
  <si>
    <t>专业（技能）课程</t>
  </si>
  <si>
    <t>专业群平台课程(必修)</t>
  </si>
  <si>
    <t>单项技能模块(专业必修课)</t>
  </si>
  <si>
    <t>专业选修课</t>
  </si>
  <si>
    <t>专业能力拓展模块（专业选修课）</t>
  </si>
  <si>
    <t>合计</t>
  </si>
  <si>
    <t>各类课程学时分配表（附表二）</t>
  </si>
  <si>
    <t>课程类别</t>
  </si>
  <si>
    <t>比例</t>
  </si>
  <si>
    <t>理论教学</t>
  </si>
  <si>
    <t>实践教学</t>
  </si>
  <si>
    <t>必修课</t>
  </si>
  <si>
    <t>专业（技能）课</t>
  </si>
  <si>
    <t>选修课</t>
  </si>
  <si>
    <t>总学时/学分</t>
  </si>
  <si>
    <t>计算机绘图（A）(Computer Graphics)</t>
  </si>
  <si>
    <t>▲</t>
  </si>
  <si>
    <r>
      <rPr>
        <sz val="7"/>
        <rFont val="宋体"/>
        <family val="0"/>
      </rPr>
      <t>0</t>
    </r>
    <r>
      <rPr>
        <sz val="7"/>
        <rFont val="宋体"/>
        <family val="0"/>
      </rPr>
      <t>620441</t>
    </r>
  </si>
  <si>
    <t>**▲</t>
  </si>
  <si>
    <t>汽车电路识图（Reading of electric circuit of automobile）</t>
  </si>
  <si>
    <t>1520092</t>
  </si>
  <si>
    <t>1520237</t>
  </si>
  <si>
    <t>汽车综合故障诊断（Automobile Measurement Training）</t>
  </si>
  <si>
    <t>汽车机电维修专门化模块</t>
  </si>
  <si>
    <t>0620403</t>
  </si>
  <si>
    <t>0620400</t>
  </si>
  <si>
    <t>▲</t>
  </si>
  <si>
    <t>0620434</t>
  </si>
  <si>
    <t>汽车服务专门化模块</t>
  </si>
  <si>
    <t>0720201</t>
  </si>
  <si>
    <t>发动机电子控制技术（Engine Electronic Control ）</t>
  </si>
  <si>
    <t>汽车底盘电子控制技术（Chassis Electronic Control ）</t>
  </si>
  <si>
    <t>汽车信息网络系统检修（Vehicle information network system maintenance）</t>
  </si>
  <si>
    <t>汽车舒适及安全系统检修（Automotive comfort and security system maintenance）</t>
  </si>
  <si>
    <t>电控柴油发动机检修(Maintenance of Electronically controlled diesel engine )</t>
  </si>
  <si>
    <t>汽车商务与服务管理实务（Automotive Business and Service Management Pravtice）</t>
  </si>
  <si>
    <t>1020145</t>
  </si>
  <si>
    <t>汽车保险与理赔（Automobile Insurance and Claims）</t>
  </si>
  <si>
    <t>0620391</t>
  </si>
  <si>
    <t>机动车鉴定评估（Vehicle appraisal）</t>
  </si>
  <si>
    <t>0620401</t>
  </si>
  <si>
    <t>汽车维修业务接待（Auto repair business reception）</t>
  </si>
  <si>
    <t>新能源汽车驱动电机检修(Overhaul of new energy motor drive motor)</t>
  </si>
  <si>
    <t>新能源汽车动力电池管理及维护技术（Power battery management and maintenance technology for new energy vehicles）</t>
  </si>
  <si>
    <t>新能源汽车综合性能检测（Comprehensive performance testing of new energy vehicles）</t>
  </si>
  <si>
    <t>新能源及智能汽车维修专门化模块</t>
  </si>
  <si>
    <t>汽车理论概论（An Introduction to Automobile Theory）</t>
  </si>
  <si>
    <t>汽车动力与驱动系统综合分析技术实训</t>
  </si>
  <si>
    <t>汽车转向悬挂与制动安全系统技术实训</t>
  </si>
  <si>
    <t>汽车电子电气与空调舒适系统技术实训</t>
  </si>
  <si>
    <t>新能源汽车动力驱动电机电池技术实训</t>
  </si>
  <si>
    <t>汽车全车网关控制与娱乐系统技术实训</t>
  </si>
  <si>
    <t>1520129</t>
  </si>
  <si>
    <t>汽车售后服务管理（Automobile Aftersales Service Management）</t>
  </si>
  <si>
    <t>汽车智能技术</t>
  </si>
  <si>
    <t>1+X 新能源与智能汽车模块</t>
  </si>
  <si>
    <r>
      <t>1</t>
    </r>
    <r>
      <rPr>
        <sz val="7"/>
        <rFont val="宋体"/>
        <family val="0"/>
      </rPr>
      <t>+X 汽车运用与维修模块</t>
    </r>
  </si>
  <si>
    <t>新能源汽车电子电气空调舒适技术</t>
  </si>
  <si>
    <t>汽车销售（Automobile Sales）</t>
  </si>
  <si>
    <t>汽车电气构造与检修（automobile electrica）</t>
  </si>
  <si>
    <t>美育</t>
  </si>
  <si>
    <r>
      <t>1—</t>
    </r>
    <r>
      <rPr>
        <sz val="7"/>
        <rFont val="宋体"/>
        <family val="0"/>
      </rPr>
      <t>3</t>
    </r>
  </si>
  <si>
    <t>1、2</t>
  </si>
  <si>
    <t>综合技能模块：汽车电子技术检测与维修能力（专业必修课）</t>
  </si>
  <si>
    <t>汽车电工电子技术基础(Electric and Electronic Techniques)</t>
  </si>
  <si>
    <t>在3个学期内完成</t>
  </si>
  <si>
    <t>专业顶岗毕业实习与实习报告（设计）</t>
  </si>
  <si>
    <t>基本素养课</t>
  </si>
  <si>
    <r>
      <t>说明：1、*为职业素养核心课程；    2、**为专业技能核心课程；    3、▲为“教学做一体化”课程；   4、“√”为考试周课程；      5、《大学生职业生涯与创新创业指导》课程课外实践另外安排1学分，18学时；6.《心理健康教育与训练》课外学习实践另外安排1学分，18学时；7.入学教育按学校校历安排。</t>
    </r>
    <r>
      <rPr>
        <sz val="7"/>
        <rFont val="宋体"/>
        <family val="0"/>
      </rPr>
      <t>8.</t>
    </r>
    <r>
      <rPr>
        <sz val="7"/>
        <rFont val="宋体"/>
        <family val="0"/>
      </rPr>
      <t>《创新创业（社会实践）活动》具体学分根据《广州城市职业学院大学生创新创业（社会实践）活动学分认定与管理办法》的相关规定确定和实施。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</si>
</sst>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0.0_ "/>
    <numFmt numFmtId="179" formatCode="0;[Red]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);[Red]\(0.00\)"/>
  </numFmts>
  <fonts count="47">
    <font>
      <sz val="12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7"/>
      <name val="宋体"/>
      <family val="0"/>
    </font>
    <font>
      <sz val="7"/>
      <name val="Times New Roman"/>
      <family val="1"/>
    </font>
    <font>
      <sz val="7"/>
      <color indexed="56"/>
      <name val="宋体"/>
      <family val="0"/>
    </font>
    <font>
      <sz val="8"/>
      <name val="宋体"/>
      <family val="0"/>
    </font>
    <font>
      <sz val="7"/>
      <color indexed="8"/>
      <name val="宋体"/>
      <family val="0"/>
    </font>
    <font>
      <sz val="7"/>
      <color indexed="8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4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11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15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 shrinkToFit="1"/>
    </xf>
    <xf numFmtId="0" fontId="5" fillId="0" borderId="11" xfId="0" applyFont="1" applyBorder="1" applyAlignment="1">
      <alignment horizontal="center" vertical="center" wrapText="1" shrinkToFit="1"/>
    </xf>
    <xf numFmtId="49" fontId="6" fillId="0" borderId="12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textRotation="255" wrapText="1" shrinkToFi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textRotation="255" wrapText="1" shrinkToFit="1"/>
    </xf>
    <xf numFmtId="49" fontId="5" fillId="0" borderId="10" xfId="0" applyNumberFormat="1" applyFont="1" applyBorder="1" applyAlignment="1">
      <alignment vertical="center" textRotation="255" wrapText="1" shrinkToFi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78" fontId="4" fillId="0" borderId="0" xfId="0" applyNumberFormat="1" applyFont="1" applyAlignment="1">
      <alignment/>
    </xf>
    <xf numFmtId="179" fontId="5" fillId="0" borderId="10" xfId="0" applyNumberFormat="1" applyFont="1" applyBorder="1" applyAlignment="1">
      <alignment horizontal="center" vertical="center" wrapText="1"/>
    </xf>
    <xf numFmtId="0" fontId="8" fillId="0" borderId="10" xfId="42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176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7" fontId="5" fillId="34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shrinkToFit="1"/>
    </xf>
    <xf numFmtId="177" fontId="8" fillId="0" borderId="10" xfId="0" applyNumberFormat="1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8" fillId="0" borderId="10" xfId="42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0" xfId="42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textRotation="255" wrapText="1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35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10" fontId="0" fillId="0" borderId="0" xfId="0" applyNumberFormat="1" applyAlignment="1">
      <alignment/>
    </xf>
    <xf numFmtId="0" fontId="8" fillId="0" borderId="10" xfId="0" applyFont="1" applyFill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176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 wrapText="1" shrinkToFi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177" fontId="5" fillId="35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8" fontId="4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textRotation="255" wrapText="1" shrinkToFit="1"/>
    </xf>
    <xf numFmtId="0" fontId="5" fillId="0" borderId="10" xfId="0" applyFont="1" applyBorder="1" applyAlignment="1">
      <alignment wrapText="1"/>
    </xf>
    <xf numFmtId="0" fontId="5" fillId="0" borderId="22" xfId="0" applyNumberFormat="1" applyFont="1" applyBorder="1" applyAlignment="1">
      <alignment horizontal="left" wrapText="1"/>
    </xf>
    <xf numFmtId="0" fontId="5" fillId="0" borderId="22" xfId="0" applyNumberFormat="1" applyFont="1" applyBorder="1" applyAlignment="1">
      <alignment horizontal="left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0" fontId="3" fillId="35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left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6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zoomScalePageLayoutView="0" workbookViewId="0" topLeftCell="A1">
      <selection activeCell="A44" sqref="A44:Z44"/>
    </sheetView>
  </sheetViews>
  <sheetFormatPr defaultColWidth="8.875" defaultRowHeight="14.25"/>
  <cols>
    <col min="1" max="1" width="3.00390625" style="0" customWidth="1"/>
    <col min="2" max="2" width="5.50390625" style="0" customWidth="1"/>
    <col min="3" max="3" width="6.125" style="0" customWidth="1"/>
    <col min="4" max="4" width="1.875" style="0" hidden="1" customWidth="1"/>
    <col min="5" max="5" width="1.875" style="0" customWidth="1"/>
    <col min="6" max="6" width="5.875" style="0" customWidth="1"/>
    <col min="7" max="7" width="29.50390625" style="0" customWidth="1"/>
    <col min="8" max="8" width="4.00390625" style="0" customWidth="1"/>
    <col min="9" max="9" width="5.75390625" style="0" customWidth="1"/>
    <col min="10" max="10" width="3.375" style="0" customWidth="1"/>
    <col min="11" max="13" width="3.125" style="0" customWidth="1"/>
    <col min="14" max="14" width="4.125" style="0" customWidth="1"/>
    <col min="15" max="15" width="3.625" style="0" customWidth="1"/>
    <col min="16" max="17" width="2.875" style="0" customWidth="1"/>
    <col min="18" max="18" width="2.00390625" style="0" customWidth="1"/>
    <col min="19" max="19" width="6.125" style="0" customWidth="1"/>
    <col min="20" max="20" width="14.50390625" style="0" customWidth="1"/>
    <col min="21" max="21" width="3.375" style="0" customWidth="1"/>
    <col min="22" max="22" width="3.125" style="0" customWidth="1"/>
    <col min="23" max="23" width="3.50390625" style="0" customWidth="1"/>
    <col min="24" max="26" width="3.125" style="0" customWidth="1"/>
    <col min="27" max="27" width="4.875" style="3" customWidth="1"/>
  </cols>
  <sheetData>
    <row r="1" spans="1:26" ht="14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pans="1:26" ht="12" customHeight="1">
      <c r="A2" s="114" t="s">
        <v>1</v>
      </c>
      <c r="B2" s="115"/>
      <c r="C2" s="116"/>
      <c r="D2" s="110" t="s">
        <v>2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 t="s">
        <v>3</v>
      </c>
      <c r="S2" s="110"/>
      <c r="T2" s="110"/>
      <c r="U2" s="110"/>
      <c r="V2" s="110"/>
      <c r="W2" s="110"/>
      <c r="X2" s="110"/>
      <c r="Y2" s="110"/>
      <c r="Z2" s="110"/>
    </row>
    <row r="3" spans="1:26" ht="11.25" customHeight="1">
      <c r="A3" s="117" t="s">
        <v>4</v>
      </c>
      <c r="B3" s="121" t="s">
        <v>5</v>
      </c>
      <c r="C3" s="110" t="s">
        <v>6</v>
      </c>
      <c r="D3" s="110"/>
      <c r="E3" s="110" t="s">
        <v>4</v>
      </c>
      <c r="F3" s="111" t="s">
        <v>7</v>
      </c>
      <c r="G3" s="110" t="s">
        <v>8</v>
      </c>
      <c r="H3" s="110" t="s">
        <v>9</v>
      </c>
      <c r="I3" s="110" t="s">
        <v>10</v>
      </c>
      <c r="J3" s="110" t="s">
        <v>11</v>
      </c>
      <c r="K3" s="110" t="s">
        <v>12</v>
      </c>
      <c r="L3" s="110" t="s">
        <v>13</v>
      </c>
      <c r="M3" s="110" t="s">
        <v>14</v>
      </c>
      <c r="N3" s="110" t="s">
        <v>15</v>
      </c>
      <c r="O3" s="110"/>
      <c r="P3" s="110"/>
      <c r="Q3" s="110"/>
      <c r="R3" s="110" t="s">
        <v>4</v>
      </c>
      <c r="S3" s="111" t="s">
        <v>7</v>
      </c>
      <c r="T3" s="30" t="s">
        <v>16</v>
      </c>
      <c r="U3" s="110" t="s">
        <v>9</v>
      </c>
      <c r="V3" s="110" t="s">
        <v>10</v>
      </c>
      <c r="W3" s="110" t="s">
        <v>17</v>
      </c>
      <c r="X3" s="110" t="s">
        <v>18</v>
      </c>
      <c r="Y3" s="110" t="s">
        <v>13</v>
      </c>
      <c r="Z3" s="110" t="s">
        <v>19</v>
      </c>
    </row>
    <row r="4" spans="1:26" ht="9.75" customHeight="1">
      <c r="A4" s="118"/>
      <c r="B4" s="122"/>
      <c r="C4" s="110"/>
      <c r="D4" s="110"/>
      <c r="E4" s="110"/>
      <c r="F4" s="112"/>
      <c r="G4" s="110"/>
      <c r="H4" s="110"/>
      <c r="I4" s="110"/>
      <c r="J4" s="110"/>
      <c r="K4" s="110"/>
      <c r="L4" s="110"/>
      <c r="M4" s="110"/>
      <c r="N4" s="4">
        <v>1</v>
      </c>
      <c r="O4" s="4">
        <v>2</v>
      </c>
      <c r="P4" s="4">
        <v>3</v>
      </c>
      <c r="Q4" s="4">
        <v>4</v>
      </c>
      <c r="R4" s="110"/>
      <c r="S4" s="112"/>
      <c r="T4" s="31" t="s">
        <v>20</v>
      </c>
      <c r="U4" s="110"/>
      <c r="V4" s="110"/>
      <c r="W4" s="110"/>
      <c r="X4" s="110"/>
      <c r="Y4" s="110"/>
      <c r="Z4" s="110"/>
    </row>
    <row r="5" spans="1:27" ht="19.5" customHeight="1">
      <c r="A5" s="111">
        <v>1</v>
      </c>
      <c r="B5" s="121" t="s">
        <v>21</v>
      </c>
      <c r="C5" s="128" t="s">
        <v>22</v>
      </c>
      <c r="D5" s="129"/>
      <c r="E5" s="4">
        <v>1</v>
      </c>
      <c r="F5" s="5" t="s">
        <v>23</v>
      </c>
      <c r="G5" s="6" t="s">
        <v>24</v>
      </c>
      <c r="H5" s="4">
        <v>4</v>
      </c>
      <c r="I5" s="4">
        <f aca="true" t="shared" si="0" ref="I5:I11">H5*18</f>
        <v>72</v>
      </c>
      <c r="J5" s="4">
        <v>54</v>
      </c>
      <c r="K5" s="4">
        <f aca="true" t="shared" si="1" ref="K5:K11">I5-J5</f>
        <v>18</v>
      </c>
      <c r="L5" s="22" t="s">
        <v>25</v>
      </c>
      <c r="M5" s="4" t="s">
        <v>26</v>
      </c>
      <c r="N5" s="4">
        <v>4</v>
      </c>
      <c r="O5" s="4"/>
      <c r="P5" s="4"/>
      <c r="Q5" s="4"/>
      <c r="R5" s="4">
        <v>1</v>
      </c>
      <c r="S5" s="12" t="s">
        <v>27</v>
      </c>
      <c r="T5" s="4" t="s">
        <v>28</v>
      </c>
      <c r="U5" s="4">
        <v>3</v>
      </c>
      <c r="V5" s="4">
        <v>54</v>
      </c>
      <c r="W5" s="4"/>
      <c r="X5" s="96" t="s">
        <v>108</v>
      </c>
      <c r="Y5" s="14"/>
      <c r="Z5" s="14"/>
      <c r="AA5" s="37"/>
    </row>
    <row r="6" spans="1:27" ht="32.25" customHeight="1">
      <c r="A6" s="119"/>
      <c r="B6" s="123"/>
      <c r="C6" s="130"/>
      <c r="D6" s="131"/>
      <c r="E6" s="4">
        <v>2</v>
      </c>
      <c r="F6" s="5" t="s">
        <v>29</v>
      </c>
      <c r="G6" s="4" t="s">
        <v>30</v>
      </c>
      <c r="H6" s="4">
        <v>4</v>
      </c>
      <c r="I6" s="4">
        <f t="shared" si="0"/>
        <v>72</v>
      </c>
      <c r="J6" s="4">
        <v>54</v>
      </c>
      <c r="K6" s="4">
        <f t="shared" si="1"/>
        <v>18</v>
      </c>
      <c r="L6" s="22"/>
      <c r="M6" s="4" t="s">
        <v>26</v>
      </c>
      <c r="N6" s="4"/>
      <c r="O6" s="4">
        <v>4</v>
      </c>
      <c r="P6" s="4"/>
      <c r="Q6" s="4"/>
      <c r="R6" s="4">
        <v>2</v>
      </c>
      <c r="S6" s="32" t="s">
        <v>31</v>
      </c>
      <c r="T6" s="4" t="s">
        <v>32</v>
      </c>
      <c r="U6" s="4">
        <v>2</v>
      </c>
      <c r="V6" s="4">
        <f>U6*18</f>
        <v>36</v>
      </c>
      <c r="W6" s="4"/>
      <c r="X6" s="96" t="s">
        <v>107</v>
      </c>
      <c r="Y6" s="4"/>
      <c r="Z6" s="4"/>
      <c r="AA6" s="37"/>
    </row>
    <row r="7" spans="1:27" ht="13.5" customHeight="1">
      <c r="A7" s="119"/>
      <c r="B7" s="123"/>
      <c r="C7" s="130"/>
      <c r="D7" s="131"/>
      <c r="E7" s="4">
        <v>3</v>
      </c>
      <c r="F7" s="5" t="s">
        <v>33</v>
      </c>
      <c r="G7" s="4" t="s">
        <v>34</v>
      </c>
      <c r="H7" s="4">
        <v>1</v>
      </c>
      <c r="I7" s="4">
        <f t="shared" si="0"/>
        <v>18</v>
      </c>
      <c r="J7" s="4">
        <v>12</v>
      </c>
      <c r="K7" s="4">
        <f t="shared" si="1"/>
        <v>6</v>
      </c>
      <c r="L7" s="22"/>
      <c r="M7" s="4"/>
      <c r="N7" s="139" t="s">
        <v>111</v>
      </c>
      <c r="O7" s="140"/>
      <c r="P7" s="140"/>
      <c r="Q7" s="95"/>
      <c r="R7" s="4">
        <v>3</v>
      </c>
      <c r="S7" s="33">
        <v>4320001</v>
      </c>
      <c r="T7" s="34" t="s">
        <v>35</v>
      </c>
      <c r="U7" s="33">
        <v>2</v>
      </c>
      <c r="V7" s="33">
        <v>36</v>
      </c>
      <c r="W7" s="33">
        <v>2</v>
      </c>
      <c r="X7" s="33">
        <v>1</v>
      </c>
      <c r="Y7" s="4"/>
      <c r="Z7" s="4"/>
      <c r="AA7" s="37"/>
    </row>
    <row r="8" spans="1:27" ht="14.25" customHeight="1">
      <c r="A8" s="119"/>
      <c r="B8" s="123"/>
      <c r="C8" s="130"/>
      <c r="D8" s="131"/>
      <c r="E8" s="4">
        <v>4</v>
      </c>
      <c r="F8" s="5">
        <v>2820001</v>
      </c>
      <c r="G8" s="4" t="s">
        <v>36</v>
      </c>
      <c r="H8" s="4">
        <v>1.5</v>
      </c>
      <c r="I8" s="4">
        <f t="shared" si="0"/>
        <v>27</v>
      </c>
      <c r="J8" s="4">
        <v>18</v>
      </c>
      <c r="K8" s="4">
        <f t="shared" si="1"/>
        <v>9</v>
      </c>
      <c r="L8" s="4"/>
      <c r="M8" s="4"/>
      <c r="N8" s="4">
        <v>1.5</v>
      </c>
      <c r="P8" s="14"/>
      <c r="Q8" s="14"/>
      <c r="R8" s="4"/>
      <c r="S8" s="12"/>
      <c r="T8" s="4"/>
      <c r="U8" s="4"/>
      <c r="V8" s="4"/>
      <c r="W8" s="4"/>
      <c r="X8" s="4"/>
      <c r="Y8" s="4"/>
      <c r="Z8" s="4"/>
      <c r="AA8" s="37"/>
    </row>
    <row r="9" spans="1:27" ht="18.75" customHeight="1">
      <c r="A9" s="119"/>
      <c r="B9" s="123"/>
      <c r="C9" s="130"/>
      <c r="D9" s="131"/>
      <c r="E9" s="4">
        <v>5</v>
      </c>
      <c r="F9" s="5" t="s">
        <v>37</v>
      </c>
      <c r="G9" s="4" t="s">
        <v>38</v>
      </c>
      <c r="H9" s="4">
        <v>2</v>
      </c>
      <c r="I9" s="4">
        <f t="shared" si="0"/>
        <v>36</v>
      </c>
      <c r="J9" s="4">
        <v>18</v>
      </c>
      <c r="K9" s="4">
        <f t="shared" si="1"/>
        <v>18</v>
      </c>
      <c r="L9" s="4"/>
      <c r="M9" s="4"/>
      <c r="N9" s="25"/>
      <c r="O9" s="4">
        <v>1.5</v>
      </c>
      <c r="P9" s="4">
        <v>0.5</v>
      </c>
      <c r="R9" s="4"/>
      <c r="S9" s="12"/>
      <c r="T9" s="4"/>
      <c r="U9" s="4"/>
      <c r="V9" s="4"/>
      <c r="W9" s="4"/>
      <c r="X9" s="4"/>
      <c r="Y9" s="4"/>
      <c r="Z9" s="4"/>
      <c r="AA9" s="37"/>
    </row>
    <row r="10" spans="1:27" ht="18.75" customHeight="1">
      <c r="A10" s="119"/>
      <c r="B10" s="123"/>
      <c r="C10" s="130"/>
      <c r="D10" s="131"/>
      <c r="E10" s="4">
        <v>6</v>
      </c>
      <c r="F10" s="5" t="s">
        <v>39</v>
      </c>
      <c r="G10" s="4" t="s">
        <v>40</v>
      </c>
      <c r="H10" s="4">
        <v>1</v>
      </c>
      <c r="I10" s="4">
        <f t="shared" si="0"/>
        <v>18</v>
      </c>
      <c r="J10" s="4">
        <v>9</v>
      </c>
      <c r="K10" s="4">
        <f t="shared" si="1"/>
        <v>9</v>
      </c>
      <c r="L10" s="4"/>
      <c r="M10" s="4"/>
      <c r="N10" s="4">
        <v>1</v>
      </c>
      <c r="O10" s="4"/>
      <c r="P10" s="14"/>
      <c r="Q10" s="14"/>
      <c r="R10" s="4"/>
      <c r="S10" s="12"/>
      <c r="T10" s="4"/>
      <c r="U10" s="4"/>
      <c r="V10" s="4"/>
      <c r="W10" s="4"/>
      <c r="X10" s="4"/>
      <c r="Y10" s="4"/>
      <c r="Z10" s="4"/>
      <c r="AA10" s="37"/>
    </row>
    <row r="11" spans="1:27" s="108" customFormat="1" ht="13.5" customHeight="1">
      <c r="A11" s="119"/>
      <c r="B11" s="123"/>
      <c r="C11" s="130"/>
      <c r="D11" s="131"/>
      <c r="E11" s="104">
        <v>7</v>
      </c>
      <c r="F11" s="8" t="s">
        <v>41</v>
      </c>
      <c r="G11" s="8" t="s">
        <v>42</v>
      </c>
      <c r="H11" s="104">
        <v>2</v>
      </c>
      <c r="I11" s="104">
        <f t="shared" si="0"/>
        <v>36</v>
      </c>
      <c r="J11" s="104">
        <v>36</v>
      </c>
      <c r="K11" s="104">
        <f t="shared" si="1"/>
        <v>0</v>
      </c>
      <c r="L11" s="104"/>
      <c r="M11" s="104"/>
      <c r="N11" s="142">
        <v>2</v>
      </c>
      <c r="O11" s="142"/>
      <c r="P11" s="105"/>
      <c r="Q11" s="105"/>
      <c r="R11" s="104"/>
      <c r="S11" s="106"/>
      <c r="T11" s="104"/>
      <c r="U11" s="104"/>
      <c r="V11" s="104"/>
      <c r="W11" s="104"/>
      <c r="X11" s="104"/>
      <c r="Y11" s="104"/>
      <c r="Z11" s="104"/>
      <c r="AA11" s="107"/>
    </row>
    <row r="12" spans="1:27" ht="14.25" customHeight="1">
      <c r="A12" s="119"/>
      <c r="B12" s="123"/>
      <c r="C12" s="130"/>
      <c r="D12" s="131"/>
      <c r="E12" s="4">
        <v>8</v>
      </c>
      <c r="F12" s="8"/>
      <c r="G12" s="8" t="s">
        <v>106</v>
      </c>
      <c r="H12" s="8">
        <v>2</v>
      </c>
      <c r="I12" s="8">
        <v>36</v>
      </c>
      <c r="J12" s="8">
        <v>18</v>
      </c>
      <c r="K12" s="8">
        <v>18</v>
      </c>
      <c r="L12" s="25"/>
      <c r="M12" s="25"/>
      <c r="N12" s="25"/>
      <c r="O12" s="25"/>
      <c r="P12" s="14"/>
      <c r="Q12" s="14"/>
      <c r="R12" s="4"/>
      <c r="S12" s="12"/>
      <c r="T12" s="4"/>
      <c r="U12" s="4"/>
      <c r="V12" s="4"/>
      <c r="W12" s="4"/>
      <c r="X12" s="4"/>
      <c r="Y12" s="4"/>
      <c r="Z12" s="4"/>
      <c r="AA12" s="37"/>
    </row>
    <row r="13" spans="1:27" ht="19.5" customHeight="1">
      <c r="A13" s="119"/>
      <c r="B13" s="123"/>
      <c r="C13" s="130"/>
      <c r="D13" s="131"/>
      <c r="E13" s="110" t="s">
        <v>43</v>
      </c>
      <c r="F13" s="110"/>
      <c r="G13" s="110"/>
      <c r="H13" s="94">
        <f>SUM(H5:H12)</f>
        <v>17.5</v>
      </c>
      <c r="I13" s="94">
        <f>SUM(I5:I12)</f>
        <v>315</v>
      </c>
      <c r="J13" s="94">
        <f>SUM(J5:J12)</f>
        <v>219</v>
      </c>
      <c r="K13" s="94">
        <f>SUM(K5:K12)</f>
        <v>96</v>
      </c>
      <c r="L13" s="23"/>
      <c r="M13" s="23"/>
      <c r="N13" s="49">
        <v>6.5</v>
      </c>
      <c r="O13" s="49">
        <f>SUM(O8:O9,O6)</f>
        <v>5.5</v>
      </c>
      <c r="P13" s="24">
        <v>0.5</v>
      </c>
      <c r="Q13" s="24">
        <v>0.5</v>
      </c>
      <c r="R13" s="143" t="s">
        <v>43</v>
      </c>
      <c r="S13" s="143"/>
      <c r="T13" s="143"/>
      <c r="U13" s="9">
        <f>SUM(U5:U9)</f>
        <v>7</v>
      </c>
      <c r="V13" s="9">
        <f>SUM(V5:V9)</f>
        <v>126</v>
      </c>
      <c r="W13" s="28"/>
      <c r="X13" s="12"/>
      <c r="Y13" s="12"/>
      <c r="Z13" s="12"/>
      <c r="AA13" s="37"/>
    </row>
    <row r="14" spans="1:27" ht="17.25" customHeight="1">
      <c r="A14" s="112"/>
      <c r="B14" s="122"/>
      <c r="C14" s="10" t="s">
        <v>44</v>
      </c>
      <c r="D14" s="7"/>
      <c r="E14" s="114" t="s">
        <v>45</v>
      </c>
      <c r="F14" s="115"/>
      <c r="G14" s="116"/>
      <c r="H14" s="50">
        <v>4</v>
      </c>
      <c r="I14" s="50">
        <v>72</v>
      </c>
      <c r="J14" s="50">
        <v>36</v>
      </c>
      <c r="K14" s="50">
        <v>36</v>
      </c>
      <c r="L14" s="23"/>
      <c r="M14" s="23"/>
      <c r="N14" s="9"/>
      <c r="O14" s="50"/>
      <c r="P14" s="24"/>
      <c r="Q14" s="24"/>
      <c r="R14" s="35"/>
      <c r="S14" s="35"/>
      <c r="T14" s="35"/>
      <c r="U14" s="9"/>
      <c r="V14" s="9"/>
      <c r="W14" s="28"/>
      <c r="X14" s="12"/>
      <c r="Y14" s="12"/>
      <c r="Z14" s="12"/>
      <c r="AA14" s="37"/>
    </row>
    <row r="15" spans="1:27" ht="24.75" customHeight="1">
      <c r="A15" s="110">
        <v>2</v>
      </c>
      <c r="B15" s="121" t="s">
        <v>46</v>
      </c>
      <c r="C15" s="124" t="s">
        <v>47</v>
      </c>
      <c r="D15" s="132"/>
      <c r="E15" s="4">
        <v>1</v>
      </c>
      <c r="F15" s="97">
        <v>1520114</v>
      </c>
      <c r="G15" s="97" t="s">
        <v>110</v>
      </c>
      <c r="H15" s="97">
        <v>4</v>
      </c>
      <c r="I15" s="97">
        <v>72</v>
      </c>
      <c r="J15" s="98">
        <v>50</v>
      </c>
      <c r="K15" s="97">
        <v>22</v>
      </c>
      <c r="L15" s="56" t="s">
        <v>72</v>
      </c>
      <c r="M15" s="25"/>
      <c r="N15" s="4">
        <v>5</v>
      </c>
      <c r="O15" s="4"/>
      <c r="P15" s="4"/>
      <c r="Q15" s="4"/>
      <c r="R15" s="4"/>
      <c r="S15" s="4"/>
      <c r="T15" s="91"/>
      <c r="U15" s="4"/>
      <c r="V15" s="4"/>
      <c r="W15" s="4"/>
      <c r="X15" s="38"/>
      <c r="Y15" s="56"/>
      <c r="Z15" s="4"/>
      <c r="AA15" s="37"/>
    </row>
    <row r="16" spans="1:27" ht="18.75" customHeight="1">
      <c r="A16" s="110"/>
      <c r="B16" s="123"/>
      <c r="C16" s="124"/>
      <c r="D16" s="132"/>
      <c r="E16" s="110" t="s">
        <v>43</v>
      </c>
      <c r="F16" s="110"/>
      <c r="G16" s="110"/>
      <c r="H16" s="44">
        <f>SUM(H15:H15)</f>
        <v>4</v>
      </c>
      <c r="I16" s="46">
        <f>SUM(I15:I15)</f>
        <v>72</v>
      </c>
      <c r="J16" s="46">
        <f>SUM(J15:J15)</f>
        <v>50</v>
      </c>
      <c r="K16" s="46">
        <f>SUM(K15:K15)</f>
        <v>22</v>
      </c>
      <c r="L16" s="45"/>
      <c r="M16" s="45"/>
      <c r="N16" s="49">
        <f>SUM(N15:N15)</f>
        <v>5</v>
      </c>
      <c r="O16" s="49">
        <f>SUM(O15:O15)</f>
        <v>0</v>
      </c>
      <c r="P16" s="49">
        <f>SUM(P15:P15)</f>
        <v>0</v>
      </c>
      <c r="Q16" s="45"/>
      <c r="R16" s="4"/>
      <c r="S16" s="114" t="s">
        <v>43</v>
      </c>
      <c r="T16" s="116"/>
      <c r="U16" s="45">
        <f>SUM(U15:U15)</f>
        <v>0</v>
      </c>
      <c r="V16" s="45">
        <f>SUM(V15:V15)</f>
        <v>0</v>
      </c>
      <c r="W16" s="4"/>
      <c r="X16" s="4"/>
      <c r="Y16" s="4"/>
      <c r="Z16" s="4"/>
      <c r="AA16" s="37"/>
    </row>
    <row r="17" spans="1:27" ht="27" customHeight="1">
      <c r="A17" s="110">
        <v>3</v>
      </c>
      <c r="B17" s="123"/>
      <c r="C17" s="110" t="s">
        <v>48</v>
      </c>
      <c r="D17" s="132"/>
      <c r="E17" s="4">
        <v>1</v>
      </c>
      <c r="F17" s="42" t="s">
        <v>63</v>
      </c>
      <c r="G17" s="4" t="s">
        <v>61</v>
      </c>
      <c r="H17" s="4">
        <v>4</v>
      </c>
      <c r="I17" s="4">
        <f aca="true" t="shared" si="2" ref="I17:I23">H17*18</f>
        <v>72</v>
      </c>
      <c r="J17" s="4">
        <v>36</v>
      </c>
      <c r="K17" s="4">
        <f>I17-J17</f>
        <v>36</v>
      </c>
      <c r="L17" s="4" t="s">
        <v>62</v>
      </c>
      <c r="M17" s="4"/>
      <c r="N17" s="4">
        <v>4</v>
      </c>
      <c r="O17" s="19"/>
      <c r="P17" s="4"/>
      <c r="Q17" s="4"/>
      <c r="R17" s="4"/>
      <c r="S17" s="4"/>
      <c r="T17" s="41"/>
      <c r="U17" s="48"/>
      <c r="V17" s="48"/>
      <c r="W17" s="48"/>
      <c r="X17" s="144"/>
      <c r="Y17" s="145"/>
      <c r="Z17" s="145"/>
      <c r="AA17" s="37"/>
    </row>
    <row r="18" spans="1:27" ht="18.75" customHeight="1">
      <c r="A18" s="110"/>
      <c r="B18" s="123"/>
      <c r="C18" s="110"/>
      <c r="D18" s="132"/>
      <c r="E18" s="4">
        <v>2</v>
      </c>
      <c r="F18" s="39">
        <v>1520303</v>
      </c>
      <c r="G18" s="79" t="s">
        <v>65</v>
      </c>
      <c r="H18" s="41">
        <v>2</v>
      </c>
      <c r="I18" s="41">
        <v>36</v>
      </c>
      <c r="J18" s="41">
        <v>18</v>
      </c>
      <c r="K18" s="41">
        <v>18</v>
      </c>
      <c r="L18" s="41"/>
      <c r="M18" s="41"/>
      <c r="N18" s="41">
        <v>2</v>
      </c>
      <c r="O18" s="25"/>
      <c r="P18" s="25"/>
      <c r="Q18" s="4"/>
      <c r="R18" s="4"/>
      <c r="S18" s="4"/>
      <c r="T18" s="4"/>
      <c r="U18" s="4"/>
      <c r="V18" s="4"/>
      <c r="W18" s="4"/>
      <c r="X18" s="4"/>
      <c r="Y18" s="4"/>
      <c r="Z18" s="4"/>
      <c r="AA18" s="37"/>
    </row>
    <row r="19" spans="1:27" ht="18.75" customHeight="1">
      <c r="A19" s="110"/>
      <c r="B19" s="123"/>
      <c r="C19" s="110"/>
      <c r="D19" s="11"/>
      <c r="E19" s="110" t="s">
        <v>43</v>
      </c>
      <c r="F19" s="110"/>
      <c r="G19" s="110"/>
      <c r="H19" s="47">
        <f>SUM(H17:H18)</f>
        <v>6</v>
      </c>
      <c r="I19" s="47">
        <f>SUM(I17:I18)</f>
        <v>108</v>
      </c>
      <c r="J19" s="47">
        <f>SUM(J17:J18)</f>
        <v>54</v>
      </c>
      <c r="K19" s="47">
        <f>SUM(K17:K18)</f>
        <v>54</v>
      </c>
      <c r="L19" s="26"/>
      <c r="M19" s="12"/>
      <c r="N19" s="47">
        <f>SUM(N17:N18)</f>
        <v>6</v>
      </c>
      <c r="O19" s="47">
        <f>SUM(O17:O18)</f>
        <v>0</v>
      </c>
      <c r="P19" s="47">
        <f>SUM(P17:P18)</f>
        <v>0</v>
      </c>
      <c r="Q19" s="47">
        <f>SUM(Q17:Q18)</f>
        <v>0</v>
      </c>
      <c r="R19" s="114" t="s">
        <v>43</v>
      </c>
      <c r="S19" s="115"/>
      <c r="T19" s="116"/>
      <c r="U19" s="47">
        <f>SUM(U17:U17)</f>
        <v>0</v>
      </c>
      <c r="V19" s="47">
        <f>SUM(V17:V17)</f>
        <v>0</v>
      </c>
      <c r="W19" s="12"/>
      <c r="X19" s="12"/>
      <c r="Y19" s="12"/>
      <c r="Z19" s="12"/>
      <c r="AA19" s="37"/>
    </row>
    <row r="20" spans="1:26" ht="33" customHeight="1">
      <c r="A20" s="110">
        <v>4</v>
      </c>
      <c r="B20" s="123"/>
      <c r="C20" s="137" t="s">
        <v>109</v>
      </c>
      <c r="D20" s="14" t="s">
        <v>49</v>
      </c>
      <c r="E20" s="15">
        <v>1</v>
      </c>
      <c r="F20" s="39" t="s">
        <v>66</v>
      </c>
      <c r="G20" s="61" t="s">
        <v>76</v>
      </c>
      <c r="H20" s="51">
        <v>5</v>
      </c>
      <c r="I20" s="4">
        <f t="shared" si="2"/>
        <v>90</v>
      </c>
      <c r="J20" s="48">
        <v>45</v>
      </c>
      <c r="K20" s="41">
        <f>I20-J20</f>
        <v>45</v>
      </c>
      <c r="L20" s="41" t="s">
        <v>64</v>
      </c>
      <c r="M20" s="41" t="s">
        <v>26</v>
      </c>
      <c r="N20" s="40">
        <v>5</v>
      </c>
      <c r="P20" s="25"/>
      <c r="Q20" s="40"/>
      <c r="R20" s="4">
        <v>1</v>
      </c>
      <c r="S20" s="4">
        <v>1020175</v>
      </c>
      <c r="T20" s="103" t="s">
        <v>112</v>
      </c>
      <c r="U20" s="4">
        <v>18</v>
      </c>
      <c r="V20" s="4">
        <f>U20*18</f>
        <v>324</v>
      </c>
      <c r="W20" s="4">
        <v>18</v>
      </c>
      <c r="X20" s="4">
        <v>4</v>
      </c>
      <c r="Y20" s="27"/>
      <c r="Z20" s="4"/>
    </row>
    <row r="21" spans="1:26" ht="24.75" customHeight="1">
      <c r="A21" s="110"/>
      <c r="B21" s="123"/>
      <c r="C21" s="124"/>
      <c r="D21" s="14"/>
      <c r="E21" s="15">
        <v>2</v>
      </c>
      <c r="F21" s="39" t="s">
        <v>67</v>
      </c>
      <c r="G21" s="61" t="s">
        <v>77</v>
      </c>
      <c r="H21" s="51">
        <v>4</v>
      </c>
      <c r="I21" s="4">
        <f t="shared" si="2"/>
        <v>72</v>
      </c>
      <c r="J21" s="48">
        <v>36</v>
      </c>
      <c r="K21" s="41">
        <f>I21-J21</f>
        <v>36</v>
      </c>
      <c r="L21" s="41" t="s">
        <v>64</v>
      </c>
      <c r="M21" s="41" t="s">
        <v>26</v>
      </c>
      <c r="N21" s="41"/>
      <c r="O21" s="40">
        <v>4</v>
      </c>
      <c r="P21" s="25"/>
      <c r="Q21" s="25"/>
      <c r="R21" s="4"/>
      <c r="S21" s="36"/>
      <c r="T21" s="36"/>
      <c r="U21" s="4"/>
      <c r="V21" s="4"/>
      <c r="W21" s="4"/>
      <c r="X21" s="4"/>
      <c r="Y21" s="27"/>
      <c r="Z21" s="4"/>
    </row>
    <row r="22" spans="1:26" ht="19.5" customHeight="1">
      <c r="A22" s="110"/>
      <c r="B22" s="123"/>
      <c r="C22" s="124"/>
      <c r="D22" s="14"/>
      <c r="E22" s="15">
        <v>3</v>
      </c>
      <c r="F22" s="58">
        <v>1520382</v>
      </c>
      <c r="G22" s="78" t="s">
        <v>105</v>
      </c>
      <c r="H22" s="51">
        <v>4</v>
      </c>
      <c r="I22" s="4">
        <f t="shared" si="2"/>
        <v>72</v>
      </c>
      <c r="J22" s="48">
        <v>36</v>
      </c>
      <c r="K22" s="41">
        <f>I22-J22</f>
        <v>36</v>
      </c>
      <c r="L22" s="77" t="s">
        <v>64</v>
      </c>
      <c r="M22" s="41" t="s">
        <v>26</v>
      </c>
      <c r="N22" s="41"/>
      <c r="O22" s="40">
        <v>4</v>
      </c>
      <c r="P22" s="25"/>
      <c r="Q22" s="25"/>
      <c r="R22" s="4"/>
      <c r="S22" s="4"/>
      <c r="T22" s="25"/>
      <c r="U22" s="25"/>
      <c r="V22" s="25"/>
      <c r="W22" s="25"/>
      <c r="X22" s="25"/>
      <c r="Y22" s="27"/>
      <c r="Z22" s="4"/>
    </row>
    <row r="23" spans="1:26" ht="21.75" customHeight="1">
      <c r="A23" s="110"/>
      <c r="B23" s="123"/>
      <c r="C23" s="124"/>
      <c r="D23" s="14"/>
      <c r="E23" s="15">
        <v>4</v>
      </c>
      <c r="F23" s="39">
        <v>1520306</v>
      </c>
      <c r="G23" s="61" t="s">
        <v>68</v>
      </c>
      <c r="H23" s="40">
        <v>2.5</v>
      </c>
      <c r="I23" s="4">
        <f t="shared" si="2"/>
        <v>45</v>
      </c>
      <c r="J23" s="52">
        <v>18</v>
      </c>
      <c r="K23" s="41">
        <v>27</v>
      </c>
      <c r="L23" s="77" t="s">
        <v>64</v>
      </c>
      <c r="M23" s="41" t="s">
        <v>26</v>
      </c>
      <c r="N23" s="52"/>
      <c r="O23" s="40"/>
      <c r="P23" s="102">
        <v>4</v>
      </c>
      <c r="R23" s="4"/>
      <c r="S23" s="4"/>
      <c r="T23" s="25"/>
      <c r="U23" s="25"/>
      <c r="V23" s="25"/>
      <c r="W23" s="25"/>
      <c r="X23" s="25"/>
      <c r="Y23" s="27"/>
      <c r="Z23" s="4"/>
    </row>
    <row r="24" spans="1:26" ht="15" customHeight="1">
      <c r="A24" s="110"/>
      <c r="B24" s="123"/>
      <c r="C24" s="124"/>
      <c r="D24" s="14"/>
      <c r="E24" s="125" t="s">
        <v>43</v>
      </c>
      <c r="F24" s="126"/>
      <c r="G24" s="141"/>
      <c r="H24" s="53">
        <f>SUM(H20:H23)</f>
        <v>15.5</v>
      </c>
      <c r="I24" s="53">
        <f aca="true" t="shared" si="3" ref="I24:Q24">SUM(I20:I23)</f>
        <v>279</v>
      </c>
      <c r="J24" s="53">
        <f t="shared" si="3"/>
        <v>135</v>
      </c>
      <c r="K24" s="53">
        <f t="shared" si="3"/>
        <v>144</v>
      </c>
      <c r="L24" s="53"/>
      <c r="M24" s="53"/>
      <c r="N24" s="53">
        <f>SUM(N20:N23)</f>
        <v>5</v>
      </c>
      <c r="O24" s="53">
        <f>SUM(O20:O23)</f>
        <v>8</v>
      </c>
      <c r="P24" s="53">
        <f t="shared" si="3"/>
        <v>4</v>
      </c>
      <c r="Q24" s="53">
        <f t="shared" si="3"/>
        <v>0</v>
      </c>
      <c r="R24" s="4"/>
      <c r="S24" s="110" t="s">
        <v>43</v>
      </c>
      <c r="T24" s="110"/>
      <c r="U24" s="72">
        <f>SUM(U20:U21)</f>
        <v>18</v>
      </c>
      <c r="V24" s="72">
        <f>SUM(V20:V21)</f>
        <v>324</v>
      </c>
      <c r="W24" s="12"/>
      <c r="X24" s="19"/>
      <c r="Y24" s="27"/>
      <c r="Z24" s="4"/>
    </row>
    <row r="25" spans="1:26" ht="15.75" customHeight="1">
      <c r="A25" s="110">
        <v>5</v>
      </c>
      <c r="B25" s="123"/>
      <c r="C25" s="128" t="s">
        <v>50</v>
      </c>
      <c r="D25" s="14"/>
      <c r="E25" s="136" t="s">
        <v>69</v>
      </c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4"/>
      <c r="S25" s="120" t="s">
        <v>102</v>
      </c>
      <c r="T25" s="115"/>
      <c r="U25" s="115"/>
      <c r="V25" s="115"/>
      <c r="W25" s="115"/>
      <c r="X25" s="115"/>
      <c r="Y25" s="115"/>
      <c r="Z25" s="116"/>
    </row>
    <row r="26" spans="1:26" ht="27" customHeight="1">
      <c r="A26" s="110"/>
      <c r="B26" s="123"/>
      <c r="C26" s="130"/>
      <c r="D26" s="14"/>
      <c r="E26" s="15">
        <v>1</v>
      </c>
      <c r="F26" s="39" t="s">
        <v>70</v>
      </c>
      <c r="G26" s="61" t="s">
        <v>78</v>
      </c>
      <c r="H26" s="54">
        <v>2.5</v>
      </c>
      <c r="I26" s="4">
        <f aca="true" t="shared" si="4" ref="I26:I34">H26*18</f>
        <v>45</v>
      </c>
      <c r="J26" s="55">
        <v>27</v>
      </c>
      <c r="K26" s="41">
        <f>I26-J26</f>
        <v>18</v>
      </c>
      <c r="L26" s="56" t="s">
        <v>72</v>
      </c>
      <c r="M26" s="40"/>
      <c r="N26" s="40"/>
      <c r="O26" s="43"/>
      <c r="P26" s="40">
        <v>4</v>
      </c>
      <c r="Q26" s="25"/>
      <c r="R26" s="4">
        <v>1</v>
      </c>
      <c r="S26" s="4">
        <v>1020149</v>
      </c>
      <c r="T26" s="93" t="s">
        <v>93</v>
      </c>
      <c r="U26" s="13">
        <v>1</v>
      </c>
      <c r="V26" s="13">
        <f>U26*18</f>
        <v>18</v>
      </c>
      <c r="W26" s="13">
        <v>1</v>
      </c>
      <c r="X26" s="13">
        <v>3</v>
      </c>
      <c r="Y26" s="56" t="s">
        <v>72</v>
      </c>
      <c r="Z26" s="4"/>
    </row>
    <row r="27" spans="1:26" ht="25.5" customHeight="1">
      <c r="A27" s="110"/>
      <c r="B27" s="123"/>
      <c r="C27" s="130"/>
      <c r="D27" s="14"/>
      <c r="E27" s="15">
        <v>2</v>
      </c>
      <c r="F27" s="39" t="s">
        <v>71</v>
      </c>
      <c r="G27" s="61" t="s">
        <v>79</v>
      </c>
      <c r="H27" s="54">
        <v>2.5</v>
      </c>
      <c r="I27" s="4">
        <f t="shared" si="4"/>
        <v>45</v>
      </c>
      <c r="J27" s="54">
        <v>27</v>
      </c>
      <c r="K27" s="41">
        <f aca="true" t="shared" si="5" ref="K27:K34">I27-J27</f>
        <v>18</v>
      </c>
      <c r="L27" s="56" t="s">
        <v>72</v>
      </c>
      <c r="M27" s="40" t="s">
        <v>26</v>
      </c>
      <c r="N27" s="54"/>
      <c r="O27" s="54"/>
      <c r="P27" s="40">
        <v>4</v>
      </c>
      <c r="Q27" s="40"/>
      <c r="R27" s="4">
        <v>2</v>
      </c>
      <c r="S27" s="4">
        <v>1020150</v>
      </c>
      <c r="T27" s="93" t="s">
        <v>94</v>
      </c>
      <c r="U27" s="13">
        <v>1</v>
      </c>
      <c r="V27" s="13">
        <f>U27*18</f>
        <v>18</v>
      </c>
      <c r="W27" s="13">
        <v>1</v>
      </c>
      <c r="X27" s="13">
        <v>3</v>
      </c>
      <c r="Y27" s="56" t="s">
        <v>72</v>
      </c>
      <c r="Z27" s="4"/>
    </row>
    <row r="28" spans="1:26" ht="21.75" customHeight="1">
      <c r="A28" s="110"/>
      <c r="B28" s="123"/>
      <c r="C28" s="130"/>
      <c r="D28" s="14"/>
      <c r="E28" s="15">
        <v>3</v>
      </c>
      <c r="F28" s="39"/>
      <c r="G28" s="61" t="s">
        <v>92</v>
      </c>
      <c r="H28" s="66">
        <v>2.5</v>
      </c>
      <c r="I28" s="4">
        <f t="shared" si="4"/>
        <v>45</v>
      </c>
      <c r="J28" s="66">
        <v>45</v>
      </c>
      <c r="K28" s="41">
        <f t="shared" si="5"/>
        <v>0</v>
      </c>
      <c r="L28" s="56"/>
      <c r="M28" s="40"/>
      <c r="N28" s="54"/>
      <c r="O28" s="54"/>
      <c r="P28" s="57"/>
      <c r="Q28" s="40"/>
      <c r="R28" s="4">
        <v>3</v>
      </c>
      <c r="S28" s="4">
        <v>1020151</v>
      </c>
      <c r="T28" s="87" t="s">
        <v>95</v>
      </c>
      <c r="U28" s="13">
        <v>1</v>
      </c>
      <c r="V28" s="13">
        <f>U28*18</f>
        <v>18</v>
      </c>
      <c r="W28" s="13">
        <v>1</v>
      </c>
      <c r="X28" s="13">
        <v>3</v>
      </c>
      <c r="Y28" s="56" t="s">
        <v>72</v>
      </c>
      <c r="Z28" s="4"/>
    </row>
    <row r="29" spans="1:26" ht="26.25" customHeight="1">
      <c r="A29" s="110"/>
      <c r="B29" s="123"/>
      <c r="C29" s="130"/>
      <c r="D29" s="14"/>
      <c r="E29" s="15">
        <v>4</v>
      </c>
      <c r="F29" s="39" t="s">
        <v>73</v>
      </c>
      <c r="G29" s="61" t="s">
        <v>80</v>
      </c>
      <c r="H29" s="54">
        <v>2.5</v>
      </c>
      <c r="I29" s="4">
        <f t="shared" si="4"/>
        <v>45</v>
      </c>
      <c r="J29" s="55">
        <v>27</v>
      </c>
      <c r="K29" s="41">
        <f t="shared" si="5"/>
        <v>18</v>
      </c>
      <c r="L29" s="56" t="s">
        <v>72</v>
      </c>
      <c r="M29" s="40"/>
      <c r="N29" s="40"/>
      <c r="O29" s="43"/>
      <c r="P29" s="40"/>
      <c r="Q29" s="40"/>
      <c r="R29" s="4">
        <v>4</v>
      </c>
      <c r="S29" s="4">
        <v>1020152</v>
      </c>
      <c r="T29" s="88" t="s">
        <v>97</v>
      </c>
      <c r="U29" s="13">
        <v>1</v>
      </c>
      <c r="V29" s="13">
        <f>U29*18</f>
        <v>18</v>
      </c>
      <c r="W29" s="13">
        <v>1</v>
      </c>
      <c r="X29" s="13">
        <v>3</v>
      </c>
      <c r="Y29" s="56" t="s">
        <v>72</v>
      </c>
      <c r="Z29" s="4"/>
    </row>
    <row r="30" spans="1:26" ht="18.75" customHeight="1">
      <c r="A30" s="110"/>
      <c r="B30" s="123"/>
      <c r="C30" s="130"/>
      <c r="D30" s="14"/>
      <c r="E30" s="125" t="s">
        <v>74</v>
      </c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4"/>
      <c r="S30" s="13"/>
      <c r="T30" s="25"/>
      <c r="U30" s="25"/>
      <c r="V30" s="25"/>
      <c r="W30" s="25"/>
      <c r="X30" s="25"/>
      <c r="Y30" s="27"/>
      <c r="Z30" s="4"/>
    </row>
    <row r="31" spans="1:26" ht="25.5" customHeight="1">
      <c r="A31" s="110"/>
      <c r="B31" s="123"/>
      <c r="C31" s="130"/>
      <c r="D31" s="14"/>
      <c r="E31" s="15">
        <v>1</v>
      </c>
      <c r="F31" s="58"/>
      <c r="G31" s="90" t="s">
        <v>104</v>
      </c>
      <c r="H31" s="85">
        <v>2.5</v>
      </c>
      <c r="I31" s="85">
        <v>45</v>
      </c>
      <c r="J31" s="60">
        <v>27</v>
      </c>
      <c r="K31" s="85">
        <v>18</v>
      </c>
      <c r="L31" s="56" t="s">
        <v>72</v>
      </c>
      <c r="M31" s="13"/>
      <c r="N31" s="13"/>
      <c r="O31" s="13">
        <v>3</v>
      </c>
      <c r="P31" s="86"/>
      <c r="Q31" s="13"/>
      <c r="R31" s="4"/>
      <c r="S31" s="25"/>
      <c r="T31" s="25"/>
      <c r="U31" s="25"/>
      <c r="V31" s="25"/>
      <c r="W31" s="25"/>
      <c r="X31" s="25"/>
      <c r="Y31" s="27"/>
      <c r="Z31" s="4"/>
    </row>
    <row r="32" spans="1:26" ht="31.5" customHeight="1">
      <c r="A32" s="110"/>
      <c r="B32" s="123"/>
      <c r="C32" s="130"/>
      <c r="D32" s="14"/>
      <c r="E32" s="15">
        <v>2</v>
      </c>
      <c r="F32" s="58" t="s">
        <v>75</v>
      </c>
      <c r="G32" s="63" t="s">
        <v>81</v>
      </c>
      <c r="H32" s="59">
        <v>2.5</v>
      </c>
      <c r="I32" s="4">
        <f t="shared" si="4"/>
        <v>45</v>
      </c>
      <c r="J32" s="60">
        <v>27</v>
      </c>
      <c r="K32" s="41">
        <f t="shared" si="5"/>
        <v>18</v>
      </c>
      <c r="L32" s="56" t="s">
        <v>72</v>
      </c>
      <c r="M32" s="4"/>
      <c r="N32" s="4"/>
      <c r="O32" s="4">
        <v>3</v>
      </c>
      <c r="P32" s="4"/>
      <c r="Q32" s="4"/>
      <c r="R32" s="4"/>
      <c r="S32" s="25"/>
      <c r="T32" s="25"/>
      <c r="U32" s="25"/>
      <c r="V32" s="25"/>
      <c r="W32" s="25"/>
      <c r="X32" s="25"/>
      <c r="Y32" s="27"/>
      <c r="Z32" s="4"/>
    </row>
    <row r="33" spans="1:26" ht="18.75" customHeight="1">
      <c r="A33" s="110"/>
      <c r="B33" s="123"/>
      <c r="C33" s="130"/>
      <c r="D33" s="17"/>
      <c r="E33" s="15">
        <v>3</v>
      </c>
      <c r="F33" s="64" t="s">
        <v>82</v>
      </c>
      <c r="G33" s="65" t="s">
        <v>83</v>
      </c>
      <c r="H33" s="66">
        <v>2.5</v>
      </c>
      <c r="I33" s="4">
        <f t="shared" si="4"/>
        <v>45</v>
      </c>
      <c r="J33" s="67">
        <v>27</v>
      </c>
      <c r="K33" s="41">
        <f t="shared" si="5"/>
        <v>18</v>
      </c>
      <c r="L33" s="4"/>
      <c r="M33" s="4"/>
      <c r="N33" s="4"/>
      <c r="O33" s="4"/>
      <c r="P33" s="4">
        <v>4</v>
      </c>
      <c r="Q33" s="25"/>
      <c r="R33" s="4"/>
      <c r="S33" s="25"/>
      <c r="T33" s="25"/>
      <c r="U33" s="25"/>
      <c r="V33" s="25"/>
      <c r="W33" s="25"/>
      <c r="X33" s="25"/>
      <c r="Y33" s="27"/>
      <c r="Z33" s="4"/>
    </row>
    <row r="34" spans="1:26" ht="18.75" customHeight="1">
      <c r="A34" s="110"/>
      <c r="B34" s="123"/>
      <c r="C34" s="130"/>
      <c r="D34" s="17"/>
      <c r="E34" s="15">
        <v>4</v>
      </c>
      <c r="F34" s="64" t="s">
        <v>84</v>
      </c>
      <c r="G34" s="68" t="s">
        <v>85</v>
      </c>
      <c r="H34" s="62">
        <v>2</v>
      </c>
      <c r="I34" s="4">
        <f t="shared" si="4"/>
        <v>36</v>
      </c>
      <c r="J34" s="69">
        <v>27</v>
      </c>
      <c r="K34" s="41">
        <f t="shared" si="5"/>
        <v>9</v>
      </c>
      <c r="L34" s="4"/>
      <c r="M34" s="4"/>
      <c r="N34" s="4"/>
      <c r="O34" s="4"/>
      <c r="P34" s="4">
        <v>4</v>
      </c>
      <c r="Q34" s="25"/>
      <c r="R34" s="4"/>
      <c r="S34" s="25"/>
      <c r="T34" s="25"/>
      <c r="U34" s="25"/>
      <c r="V34" s="25"/>
      <c r="W34" s="25"/>
      <c r="X34" s="25"/>
      <c r="Y34" s="27"/>
      <c r="Z34" s="4"/>
    </row>
    <row r="35" spans="1:26" ht="24" customHeight="1">
      <c r="A35" s="110"/>
      <c r="B35" s="123"/>
      <c r="C35" s="130"/>
      <c r="D35" s="17"/>
      <c r="E35" s="15">
        <v>5</v>
      </c>
      <c r="F35" s="70" t="s">
        <v>86</v>
      </c>
      <c r="G35" s="76" t="s">
        <v>87</v>
      </c>
      <c r="H35" s="66">
        <v>2</v>
      </c>
      <c r="I35" s="4">
        <f>H35*18</f>
        <v>36</v>
      </c>
      <c r="J35" s="67">
        <v>27</v>
      </c>
      <c r="K35" s="41">
        <f>I35-J35</f>
        <v>9</v>
      </c>
      <c r="L35" s="4"/>
      <c r="M35" s="4"/>
      <c r="N35" s="4"/>
      <c r="O35" s="4"/>
      <c r="P35" s="4"/>
      <c r="Q35" s="25"/>
      <c r="R35" s="4"/>
      <c r="S35" s="25"/>
      <c r="T35" s="25"/>
      <c r="U35" s="25"/>
      <c r="V35" s="25"/>
      <c r="W35" s="25"/>
      <c r="X35" s="25"/>
      <c r="Y35" s="27"/>
      <c r="Z35" s="4"/>
    </row>
    <row r="36" spans="1:26" ht="24.75" customHeight="1">
      <c r="A36" s="110"/>
      <c r="B36" s="123"/>
      <c r="C36" s="130"/>
      <c r="D36" s="17"/>
      <c r="E36" s="74">
        <v>6</v>
      </c>
      <c r="F36" s="75" t="s">
        <v>98</v>
      </c>
      <c r="G36" s="76" t="s">
        <v>99</v>
      </c>
      <c r="H36" s="59">
        <v>2</v>
      </c>
      <c r="I36" s="59">
        <v>36</v>
      </c>
      <c r="J36" s="60">
        <v>27</v>
      </c>
      <c r="K36" s="59">
        <v>9</v>
      </c>
      <c r="L36" s="4"/>
      <c r="M36" s="4"/>
      <c r="N36" s="4"/>
      <c r="O36" s="4"/>
      <c r="P36" s="4"/>
      <c r="Q36" s="4"/>
      <c r="R36" s="4"/>
      <c r="S36" s="25"/>
      <c r="T36" s="25"/>
      <c r="U36" s="25"/>
      <c r="V36" s="25"/>
      <c r="W36" s="25"/>
      <c r="X36" s="25"/>
      <c r="Y36" s="27"/>
      <c r="Z36" s="4"/>
    </row>
    <row r="37" spans="1:26" ht="18.75" customHeight="1">
      <c r="A37" s="110"/>
      <c r="B37" s="123"/>
      <c r="C37" s="130"/>
      <c r="D37" s="17"/>
      <c r="E37" s="127" t="s">
        <v>91</v>
      </c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4"/>
      <c r="S37" s="120" t="s">
        <v>101</v>
      </c>
      <c r="T37" s="115"/>
      <c r="U37" s="115"/>
      <c r="V37" s="115"/>
      <c r="W37" s="115"/>
      <c r="X37" s="115"/>
      <c r="Y37" s="115"/>
      <c r="Z37" s="116"/>
    </row>
    <row r="38" spans="1:26" ht="24" customHeight="1">
      <c r="A38" s="110"/>
      <c r="B38" s="123"/>
      <c r="C38" s="130"/>
      <c r="D38" s="17"/>
      <c r="E38" s="15">
        <v>1</v>
      </c>
      <c r="F38" s="64">
        <v>1520312</v>
      </c>
      <c r="G38" s="63" t="s">
        <v>88</v>
      </c>
      <c r="H38" s="70">
        <v>3</v>
      </c>
      <c r="I38" s="70">
        <f>18*H38</f>
        <v>54</v>
      </c>
      <c r="J38" s="70">
        <v>28</v>
      </c>
      <c r="K38" s="66">
        <v>26</v>
      </c>
      <c r="L38" s="56" t="s">
        <v>72</v>
      </c>
      <c r="M38" s="4"/>
      <c r="N38" s="4"/>
      <c r="O38" s="4"/>
      <c r="P38" s="4">
        <v>4</v>
      </c>
      <c r="R38" s="4">
        <v>1</v>
      </c>
      <c r="S38" s="4">
        <v>1520389</v>
      </c>
      <c r="T38" s="88" t="s">
        <v>96</v>
      </c>
      <c r="U38" s="13">
        <v>1</v>
      </c>
      <c r="V38" s="13">
        <f>U38*18</f>
        <v>18</v>
      </c>
      <c r="W38" s="13">
        <v>1</v>
      </c>
      <c r="X38" s="13">
        <v>3</v>
      </c>
      <c r="Y38" s="56" t="s">
        <v>72</v>
      </c>
      <c r="Z38" s="4"/>
    </row>
    <row r="39" spans="1:26" ht="30.75" customHeight="1">
      <c r="A39" s="110"/>
      <c r="B39" s="123"/>
      <c r="C39" s="130"/>
      <c r="D39" s="17"/>
      <c r="E39" s="15">
        <v>2</v>
      </c>
      <c r="F39" s="64">
        <v>1520311</v>
      </c>
      <c r="G39" s="63" t="s">
        <v>89</v>
      </c>
      <c r="H39" s="70">
        <v>3</v>
      </c>
      <c r="I39" s="66">
        <f>18*H39</f>
        <v>54</v>
      </c>
      <c r="J39" s="70">
        <v>28</v>
      </c>
      <c r="K39" s="66">
        <v>26</v>
      </c>
      <c r="L39" s="56" t="s">
        <v>72</v>
      </c>
      <c r="M39" s="4"/>
      <c r="N39" s="4"/>
      <c r="O39" s="4">
        <v>4</v>
      </c>
      <c r="P39" s="4"/>
      <c r="Q39" s="4"/>
      <c r="R39" s="4">
        <v>2</v>
      </c>
      <c r="S39" s="4">
        <v>1520390</v>
      </c>
      <c r="T39" s="10" t="s">
        <v>103</v>
      </c>
      <c r="U39" s="4">
        <v>1</v>
      </c>
      <c r="V39" s="4">
        <v>36</v>
      </c>
      <c r="W39" s="4">
        <v>1</v>
      </c>
      <c r="X39" s="4">
        <v>3</v>
      </c>
      <c r="Y39" s="56" t="s">
        <v>72</v>
      </c>
      <c r="Z39" s="4"/>
    </row>
    <row r="40" spans="1:26" ht="29.25" customHeight="1">
      <c r="A40" s="110"/>
      <c r="B40" s="123"/>
      <c r="C40" s="130"/>
      <c r="D40" s="17"/>
      <c r="E40" s="15">
        <v>3</v>
      </c>
      <c r="F40" s="64">
        <v>1520313</v>
      </c>
      <c r="G40" s="63" t="s">
        <v>90</v>
      </c>
      <c r="H40" s="70">
        <v>3</v>
      </c>
      <c r="I40" s="66">
        <f>18*H40</f>
        <v>54</v>
      </c>
      <c r="J40" s="70">
        <v>28</v>
      </c>
      <c r="K40" s="66">
        <v>26</v>
      </c>
      <c r="L40" s="56" t="s">
        <v>72</v>
      </c>
      <c r="M40" s="4"/>
      <c r="N40" s="4"/>
      <c r="O40" s="4"/>
      <c r="P40" s="4"/>
      <c r="Q40" s="4"/>
      <c r="R40" s="4"/>
      <c r="S40" s="4"/>
      <c r="T40" s="10"/>
      <c r="U40" s="4"/>
      <c r="V40" s="4"/>
      <c r="W40" s="4"/>
      <c r="X40" s="4"/>
      <c r="Y40" s="27"/>
      <c r="Z40" s="4"/>
    </row>
    <row r="41" spans="1:26" ht="18.75" customHeight="1">
      <c r="A41" s="110"/>
      <c r="B41" s="123"/>
      <c r="C41" s="130"/>
      <c r="D41" s="17"/>
      <c r="E41" s="15">
        <v>4</v>
      </c>
      <c r="F41" s="16"/>
      <c r="G41" s="84" t="s">
        <v>100</v>
      </c>
      <c r="H41" s="70">
        <v>3</v>
      </c>
      <c r="I41" s="66">
        <f>18*H41</f>
        <v>54</v>
      </c>
      <c r="J41" s="70">
        <v>28</v>
      </c>
      <c r="K41" s="66">
        <v>26</v>
      </c>
      <c r="L41" s="4"/>
      <c r="M41" s="4"/>
      <c r="N41" s="4"/>
      <c r="O41" s="4"/>
      <c r="P41" s="4"/>
      <c r="Q41" s="4"/>
      <c r="R41" s="4"/>
      <c r="S41" s="4"/>
      <c r="T41" s="10"/>
      <c r="U41" s="4"/>
      <c r="V41" s="4"/>
      <c r="W41" s="4"/>
      <c r="X41" s="4"/>
      <c r="Y41" s="27"/>
      <c r="Z41" s="4"/>
    </row>
    <row r="42" spans="1:26" ht="14.25" customHeight="1">
      <c r="A42" s="110"/>
      <c r="B42" s="122"/>
      <c r="C42" s="138"/>
      <c r="D42" s="18"/>
      <c r="E42" s="110" t="s">
        <v>43</v>
      </c>
      <c r="F42" s="133"/>
      <c r="G42" s="133"/>
      <c r="H42" s="71">
        <f>SUM(H26:H27,H31,H32,H33,H34,H38,H39)</f>
        <v>20.5</v>
      </c>
      <c r="I42" s="71">
        <f aca="true" t="shared" si="6" ref="I42:Q42">SUM(I26:I27,I31,I32,I33,I34,I38,I39)</f>
        <v>369</v>
      </c>
      <c r="J42" s="71">
        <f t="shared" si="6"/>
        <v>218</v>
      </c>
      <c r="K42" s="71">
        <f t="shared" si="6"/>
        <v>151</v>
      </c>
      <c r="L42" s="71">
        <f t="shared" si="6"/>
        <v>0</v>
      </c>
      <c r="M42" s="71">
        <f t="shared" si="6"/>
        <v>0</v>
      </c>
      <c r="N42" s="71">
        <f t="shared" si="6"/>
        <v>0</v>
      </c>
      <c r="O42" s="71">
        <f t="shared" si="6"/>
        <v>10</v>
      </c>
      <c r="P42" s="71">
        <f t="shared" si="6"/>
        <v>20</v>
      </c>
      <c r="Q42" s="71">
        <f t="shared" si="6"/>
        <v>0</v>
      </c>
      <c r="R42" s="114" t="s">
        <v>43</v>
      </c>
      <c r="S42" s="115"/>
      <c r="T42" s="116"/>
      <c r="U42" s="73">
        <v>2</v>
      </c>
      <c r="V42" s="73">
        <f>U42*18</f>
        <v>36</v>
      </c>
      <c r="W42" s="12"/>
      <c r="X42" s="12"/>
      <c r="Y42" s="12"/>
      <c r="Z42" s="12"/>
    </row>
    <row r="43" spans="1:26" ht="18" customHeight="1">
      <c r="A43" s="110" t="s">
        <v>51</v>
      </c>
      <c r="B43" s="110"/>
      <c r="C43" s="110"/>
      <c r="D43" s="110"/>
      <c r="E43" s="110"/>
      <c r="F43" s="110"/>
      <c r="G43" s="110"/>
      <c r="H43" s="100">
        <f aca="true" t="shared" si="7" ref="H43:Q43">SUM(H42,H24,H19,H16,H14,H13)</f>
        <v>67.5</v>
      </c>
      <c r="I43" s="100">
        <f t="shared" si="7"/>
        <v>1215</v>
      </c>
      <c r="J43" s="100">
        <f t="shared" si="7"/>
        <v>712</v>
      </c>
      <c r="K43" s="100">
        <f t="shared" si="7"/>
        <v>503</v>
      </c>
      <c r="L43" s="100">
        <f t="shared" si="7"/>
        <v>0</v>
      </c>
      <c r="M43" s="100">
        <f t="shared" si="7"/>
        <v>0</v>
      </c>
      <c r="N43" s="100">
        <f t="shared" si="7"/>
        <v>22.5</v>
      </c>
      <c r="O43" s="100">
        <f t="shared" si="7"/>
        <v>23.5</v>
      </c>
      <c r="P43" s="100">
        <f t="shared" si="7"/>
        <v>24.5</v>
      </c>
      <c r="Q43" s="100">
        <f t="shared" si="7"/>
        <v>0.5</v>
      </c>
      <c r="R43" s="110" t="s">
        <v>51</v>
      </c>
      <c r="S43" s="110"/>
      <c r="T43" s="110"/>
      <c r="U43" s="99">
        <f>SUM(U42,U24,U19,U16,U14,U13)</f>
        <v>27</v>
      </c>
      <c r="V43" s="99">
        <f>SUM(V42,V24,V19,V16,V14,V13)</f>
        <v>486</v>
      </c>
      <c r="W43" s="12"/>
      <c r="X43" s="12"/>
      <c r="Y43" s="12"/>
      <c r="Z43" s="12"/>
    </row>
    <row r="44" spans="1:26" ht="25.5" customHeight="1">
      <c r="A44" s="154" t="s">
        <v>114</v>
      </c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</row>
    <row r="45" spans="1:9" ht="14.25" customHeight="1">
      <c r="A45" s="20"/>
      <c r="B45" s="20"/>
      <c r="C45" s="20"/>
      <c r="D45" s="20"/>
      <c r="E45" s="20"/>
      <c r="F45" s="20"/>
      <c r="G45" s="20"/>
      <c r="H45" s="21"/>
      <c r="I45" s="21"/>
    </row>
    <row r="46" ht="14.25">
      <c r="I46" s="29"/>
    </row>
  </sheetData>
  <sheetProtection/>
  <mergeCells count="60">
    <mergeCell ref="N7:P7"/>
    <mergeCell ref="Z3:Z4"/>
    <mergeCell ref="E24:G24"/>
    <mergeCell ref="S24:T24"/>
    <mergeCell ref="N11:O11"/>
    <mergeCell ref="R13:T13"/>
    <mergeCell ref="X17:Z17"/>
    <mergeCell ref="M3:M4"/>
    <mergeCell ref="U3:U4"/>
    <mergeCell ref="H3:H4"/>
    <mergeCell ref="C17:C19"/>
    <mergeCell ref="C3:D4"/>
    <mergeCell ref="R42:T42"/>
    <mergeCell ref="J3:J4"/>
    <mergeCell ref="Y3:Y4"/>
    <mergeCell ref="A43:G43"/>
    <mergeCell ref="E19:G19"/>
    <mergeCell ref="E13:G13"/>
    <mergeCell ref="E14:G14"/>
    <mergeCell ref="E16:G16"/>
    <mergeCell ref="C5:D13"/>
    <mergeCell ref="D15:D18"/>
    <mergeCell ref="E42:G42"/>
    <mergeCell ref="A44:Z44"/>
    <mergeCell ref="A25:A42"/>
    <mergeCell ref="E25:Q25"/>
    <mergeCell ref="C20:C24"/>
    <mergeCell ref="C25:C42"/>
    <mergeCell ref="A20:A24"/>
    <mergeCell ref="R43:T43"/>
    <mergeCell ref="E30:Q30"/>
    <mergeCell ref="S37:Z37"/>
    <mergeCell ref="E37:Q37"/>
    <mergeCell ref="S16:T16"/>
    <mergeCell ref="V3:V4"/>
    <mergeCell ref="W3:W4"/>
    <mergeCell ref="E3:E4"/>
    <mergeCell ref="L3:L4"/>
    <mergeCell ref="I3:I4"/>
    <mergeCell ref="X3:X4"/>
    <mergeCell ref="R19:T19"/>
    <mergeCell ref="A3:A4"/>
    <mergeCell ref="A5:A14"/>
    <mergeCell ref="A15:A16"/>
    <mergeCell ref="A17:A19"/>
    <mergeCell ref="S25:Z25"/>
    <mergeCell ref="B3:B4"/>
    <mergeCell ref="B5:B14"/>
    <mergeCell ref="B15:B42"/>
    <mergeCell ref="C15:C16"/>
    <mergeCell ref="K3:K4"/>
    <mergeCell ref="R3:R4"/>
    <mergeCell ref="S3:S4"/>
    <mergeCell ref="F3:F4"/>
    <mergeCell ref="G3:G4"/>
    <mergeCell ref="A1:Z1"/>
    <mergeCell ref="A2:C2"/>
    <mergeCell ref="D2:Q2"/>
    <mergeCell ref="R2:Z2"/>
    <mergeCell ref="N3:Q3"/>
  </mergeCells>
  <printOptions/>
  <pageMargins left="0.2755905511811024" right="0.15748031496062992" top="0.7874015748031497" bottom="0.2362204724409449" header="0.35433070866141736" footer="0.2362204724409449"/>
  <pageSetup horizontalDpi="600" verticalDpi="600" orientation="landscape" paperSize="9" r:id="rId1"/>
  <ignoredErrors>
    <ignoredError sqref="I16 K16 I19" formula="1"/>
    <ignoredError sqref="H16 J16 O16:P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K8" sqref="K8"/>
    </sheetView>
  </sheetViews>
  <sheetFormatPr defaultColWidth="8.875" defaultRowHeight="14.25"/>
  <cols>
    <col min="1" max="1" width="11.125" style="0" customWidth="1"/>
    <col min="2" max="2" width="20.375" style="0" customWidth="1"/>
    <col min="3" max="3" width="14.00390625" style="0" customWidth="1"/>
    <col min="4" max="4" width="15.125" style="0" customWidth="1"/>
    <col min="5" max="5" width="8.875" style="0" customWidth="1"/>
    <col min="6" max="6" width="8.375" style="0" customWidth="1"/>
  </cols>
  <sheetData>
    <row r="1" spans="1:6" ht="24" customHeight="1">
      <c r="A1" s="146" t="s">
        <v>52</v>
      </c>
      <c r="B1" s="146"/>
      <c r="C1" s="147"/>
      <c r="D1" s="147"/>
      <c r="E1" s="147"/>
      <c r="F1" s="147"/>
    </row>
    <row r="2" spans="1:6" ht="21.75" customHeight="1">
      <c r="A2" s="148" t="s">
        <v>53</v>
      </c>
      <c r="B2" s="148"/>
      <c r="C2" s="148" t="s">
        <v>43</v>
      </c>
      <c r="D2" s="148"/>
      <c r="E2" s="148"/>
      <c r="F2" s="148"/>
    </row>
    <row r="3" spans="1:6" ht="14.25">
      <c r="A3" s="148"/>
      <c r="B3" s="148"/>
      <c r="C3" s="148" t="s">
        <v>9</v>
      </c>
      <c r="D3" s="152" t="s">
        <v>10</v>
      </c>
      <c r="E3" s="148" t="s">
        <v>54</v>
      </c>
      <c r="F3" s="148"/>
    </row>
    <row r="4" spans="1:6" ht="8.25" customHeight="1">
      <c r="A4" s="148"/>
      <c r="B4" s="148"/>
      <c r="C4" s="148"/>
      <c r="D4" s="153"/>
      <c r="E4" s="148"/>
      <c r="F4" s="148"/>
    </row>
    <row r="5" spans="1:6" ht="21.75" customHeight="1">
      <c r="A5" s="149" t="s">
        <v>55</v>
      </c>
      <c r="B5" s="150"/>
      <c r="C5" s="82">
        <f>D5/18</f>
        <v>39.55555555555556</v>
      </c>
      <c r="D5" s="80">
        <f>'附表一'!J43</f>
        <v>712</v>
      </c>
      <c r="E5" s="151">
        <f aca="true" t="shared" si="0" ref="E5:E10">D5/$D$11</f>
        <v>0.41857730746619637</v>
      </c>
      <c r="F5" s="151"/>
    </row>
    <row r="6" spans="1:6" ht="21.75" customHeight="1">
      <c r="A6" s="149" t="s">
        <v>56</v>
      </c>
      <c r="B6" s="150"/>
      <c r="C6" s="82">
        <f>D6/18</f>
        <v>54.94444444444444</v>
      </c>
      <c r="D6" s="80">
        <f>'附表一'!K43+'附表一'!V43</f>
        <v>989</v>
      </c>
      <c r="E6" s="151">
        <f t="shared" si="0"/>
        <v>0.5814226925338036</v>
      </c>
      <c r="F6" s="151"/>
    </row>
    <row r="7" spans="1:6" ht="21.75" customHeight="1">
      <c r="A7" s="148" t="s">
        <v>57</v>
      </c>
      <c r="B7" s="1" t="s">
        <v>113</v>
      </c>
      <c r="C7" s="82">
        <f>'附表一'!H13+'附表一'!U13</f>
        <v>24.5</v>
      </c>
      <c r="D7" s="80">
        <f>'附表一'!I13+'附表一'!V13</f>
        <v>441</v>
      </c>
      <c r="E7" s="151">
        <f t="shared" si="0"/>
        <v>0.25925925925925924</v>
      </c>
      <c r="F7" s="151"/>
    </row>
    <row r="8" spans="1:11" ht="29.25" customHeight="1">
      <c r="A8" s="148"/>
      <c r="B8" s="1" t="s">
        <v>58</v>
      </c>
      <c r="C8" s="82">
        <f>'附表一'!H16+'附表一'!U16+'附表一'!H19+'附表一'!U19+'附表一'!H24+'附表一'!U24</f>
        <v>43.5</v>
      </c>
      <c r="D8" s="101">
        <f>'附表一'!I16+'附表一'!V16+'附表一'!V19+'附表一'!I19+'附表一'!I24+'附表一'!V24</f>
        <v>783</v>
      </c>
      <c r="E8" s="151">
        <f t="shared" si="0"/>
        <v>0.4603174603174603</v>
      </c>
      <c r="F8" s="151"/>
      <c r="I8" s="92"/>
      <c r="K8" s="92">
        <f>SUM(C7:C8)</f>
        <v>68</v>
      </c>
    </row>
    <row r="9" spans="1:6" ht="35.25" customHeight="1">
      <c r="A9" s="148" t="s">
        <v>59</v>
      </c>
      <c r="B9" s="1" t="s">
        <v>113</v>
      </c>
      <c r="C9" s="82">
        <v>4</v>
      </c>
      <c r="D9" s="2">
        <v>72</v>
      </c>
      <c r="E9" s="151">
        <f t="shared" si="0"/>
        <v>0.042328042328042326</v>
      </c>
      <c r="F9" s="151"/>
    </row>
    <row r="10" spans="1:6" ht="24" customHeight="1">
      <c r="A10" s="148"/>
      <c r="B10" s="1" t="s">
        <v>58</v>
      </c>
      <c r="C10" s="82">
        <f>'附表一'!H42+'附表一'!U42</f>
        <v>22.5</v>
      </c>
      <c r="D10" s="2">
        <f>'附表一'!I42+'附表一'!V42</f>
        <v>405</v>
      </c>
      <c r="E10" s="151">
        <f t="shared" si="0"/>
        <v>0.23809523809523808</v>
      </c>
      <c r="F10" s="151"/>
    </row>
    <row r="11" spans="1:8" ht="29.25" customHeight="1">
      <c r="A11" s="148" t="s">
        <v>60</v>
      </c>
      <c r="B11" s="148"/>
      <c r="C11" s="83">
        <f>SUM(C7:C10)</f>
        <v>94.5</v>
      </c>
      <c r="D11" s="81">
        <f>SUM(D7:D10)</f>
        <v>1701</v>
      </c>
      <c r="E11" s="151">
        <f>SUM(E7:F10)</f>
        <v>1</v>
      </c>
      <c r="F11" s="151"/>
      <c r="H11" s="89"/>
    </row>
    <row r="12" ht="14.25">
      <c r="I12" s="92"/>
    </row>
    <row r="13" ht="14.25">
      <c r="D13" s="92"/>
    </row>
    <row r="20" ht="14.25">
      <c r="D20" s="109"/>
    </row>
  </sheetData>
  <sheetProtection/>
  <mergeCells count="18">
    <mergeCell ref="E7:F7"/>
    <mergeCell ref="E8:F8"/>
    <mergeCell ref="E9:F9"/>
    <mergeCell ref="E10:F10"/>
    <mergeCell ref="A11:B11"/>
    <mergeCell ref="E11:F11"/>
    <mergeCell ref="A7:A8"/>
    <mergeCell ref="A9:A10"/>
    <mergeCell ref="A1:F1"/>
    <mergeCell ref="C2:F2"/>
    <mergeCell ref="A5:B5"/>
    <mergeCell ref="E5:F5"/>
    <mergeCell ref="A6:B6"/>
    <mergeCell ref="E6:F6"/>
    <mergeCell ref="C3:C4"/>
    <mergeCell ref="D3:D4"/>
    <mergeCell ref="A2:B4"/>
    <mergeCell ref="E3:F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pyp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</dc:creator>
  <cp:keywords/>
  <dc:description/>
  <cp:lastModifiedBy>谢书发</cp:lastModifiedBy>
  <cp:lastPrinted>2020-06-28T03:19:17Z</cp:lastPrinted>
  <dcterms:created xsi:type="dcterms:W3CDTF">2003-05-07T07:11:55Z</dcterms:created>
  <dcterms:modified xsi:type="dcterms:W3CDTF">2020-06-28T06:41:59Z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