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235" tabRatio="457" activeTab="0"/>
  </bookViews>
  <sheets>
    <sheet name="附表一" sheetId="1" r:id="rId1"/>
    <sheet name="附表二" sheetId="2" r:id="rId2"/>
  </sheets>
  <definedNames>
    <definedName name="_xlnm.Print_Titles" localSheetId="0">'附表一'!$2:$4</definedName>
  </definedNames>
  <calcPr fullCalcOnLoad="1"/>
</workbook>
</file>

<file path=xl/sharedStrings.xml><?xml version="1.0" encoding="utf-8"?>
<sst xmlns="http://schemas.openxmlformats.org/spreadsheetml/2006/main" count="171" uniqueCount="121">
  <si>
    <t>附件2：专业教学进度安排表(附表一、二)</t>
  </si>
  <si>
    <t>教学模块</t>
  </si>
  <si>
    <t>课堂教学</t>
  </si>
  <si>
    <t>综合实践教学</t>
  </si>
  <si>
    <t>序号</t>
  </si>
  <si>
    <t>课程类型</t>
  </si>
  <si>
    <t>内容</t>
  </si>
  <si>
    <t>课程代码</t>
  </si>
  <si>
    <t>课程名称</t>
  </si>
  <si>
    <t>学分</t>
  </si>
  <si>
    <t>学时</t>
  </si>
  <si>
    <t>理论</t>
  </si>
  <si>
    <t>实践</t>
  </si>
  <si>
    <t>核心课程</t>
  </si>
  <si>
    <t>考核方式</t>
  </si>
  <si>
    <t>学期周学时数</t>
  </si>
  <si>
    <t>实践教学项目</t>
  </si>
  <si>
    <t>周数</t>
  </si>
  <si>
    <t>学期</t>
  </si>
  <si>
    <t>考试方式</t>
  </si>
  <si>
    <t>（单独设置项目）</t>
  </si>
  <si>
    <t>公共基础课程（必修课）</t>
  </si>
  <si>
    <t>基本素质与能力）</t>
  </si>
  <si>
    <t>0220007</t>
  </si>
  <si>
    <t>*</t>
  </si>
  <si>
    <t>√</t>
  </si>
  <si>
    <t>0320007</t>
  </si>
  <si>
    <t xml:space="preserve">体育 </t>
  </si>
  <si>
    <t>1、2、3</t>
  </si>
  <si>
    <t>0220003</t>
  </si>
  <si>
    <t>2220002</t>
  </si>
  <si>
    <t>创新创业（社会实践）活动</t>
  </si>
  <si>
    <t>1—4</t>
  </si>
  <si>
    <t>0220009</t>
  </si>
  <si>
    <t>在4个学期内完成</t>
  </si>
  <si>
    <t>军事技能训练</t>
  </si>
  <si>
    <t>0920047</t>
  </si>
  <si>
    <t>0920004</t>
  </si>
  <si>
    <t>0620059</t>
  </si>
  <si>
    <t>4020001</t>
  </si>
  <si>
    <t>4320010</t>
  </si>
  <si>
    <t>4320004</t>
  </si>
  <si>
    <t>美育</t>
  </si>
  <si>
    <t>小计</t>
  </si>
  <si>
    <t>扩展能力模块</t>
  </si>
  <si>
    <t>公共选修课（小计）</t>
  </si>
  <si>
    <t>专业（技能）课程</t>
  </si>
  <si>
    <t>专业群平台课程(必修)</t>
  </si>
  <si>
    <t>金工实习（Metalworking Practice）</t>
  </si>
  <si>
    <t>▲</t>
  </si>
  <si>
    <t>工程制图(Engineering Graphics)</t>
  </si>
  <si>
    <t>机械制造基础(Fundamentals of Mechanical Manufacture)</t>
  </si>
  <si>
    <t>单项技能模块(专业必修课)</t>
  </si>
  <si>
    <r>
      <t>1</t>
    </r>
    <r>
      <rPr>
        <sz val="7"/>
        <rFont val="宋体"/>
        <family val="0"/>
      </rPr>
      <t>520291</t>
    </r>
  </si>
  <si>
    <t>工业机器人技术基础（Technical foundation of industrial robot）</t>
  </si>
  <si>
    <r>
      <t xml:space="preserve">机械设计基础(Fundamentals of Mechanical </t>
    </r>
    <r>
      <rPr>
        <sz val="7"/>
        <rFont val="宋体"/>
        <family val="0"/>
      </rPr>
      <t>Design)</t>
    </r>
  </si>
  <si>
    <t>电工安全技术(Electric Safety Techniques)</t>
  </si>
  <si>
    <t>计算机辅助设计(Computer Aided Design)</t>
  </si>
  <si>
    <t>运动控制技术(Motion Control Technology)</t>
  </si>
  <si>
    <r>
      <t>**</t>
    </r>
    <r>
      <rPr>
        <sz val="7"/>
        <rFont val="宋体"/>
        <family val="0"/>
      </rPr>
      <t>▲</t>
    </r>
  </si>
  <si>
    <t>综合技能模块A(机电控制）（专业必修课）</t>
  </si>
  <si>
    <r>
      <t xml:space="preserve">PLC应用及工业组态(PLC </t>
    </r>
    <r>
      <rPr>
        <sz val="7"/>
        <rFont val="宋体"/>
        <family val="0"/>
      </rPr>
      <t>Applications and Industrial Configuration)</t>
    </r>
  </si>
  <si>
    <t>单片机控制实训(MCU Control Training)</t>
  </si>
  <si>
    <t>机电设备故障诊断与维修（Fault Diagnosis and Maintenance of Mechanical and Electrical Equipment）</t>
  </si>
  <si>
    <t>0620480</t>
  </si>
  <si>
    <t>自动化生产线综合实训(Automatic Production Line Training)</t>
  </si>
  <si>
    <t>**▲</t>
  </si>
  <si>
    <t>综合技能模块B（智能制造）（专业必修课）</t>
  </si>
  <si>
    <t>专业选修课</t>
  </si>
  <si>
    <t>数控技术应用(Numerical Control )</t>
  </si>
  <si>
    <t>毕业（顶岗）实习与实习报告（Graduation Practice）</t>
  </si>
  <si>
    <r>
      <t xml:space="preserve">计算机辅助制造(CAM)Computer </t>
    </r>
    <r>
      <rPr>
        <sz val="7"/>
        <rFont val="宋体"/>
        <family val="0"/>
      </rPr>
      <t>Aided Manufacture</t>
    </r>
  </si>
  <si>
    <t>智能制造系统(Intelligent Manufacturing System)</t>
  </si>
  <si>
    <t>专业能力拓展模块（专业选修课）</t>
  </si>
  <si>
    <t>工程创新训练(Engineering Innovation Training)</t>
  </si>
  <si>
    <t>数控铣加工实训(NC Machine Processing Training)</t>
  </si>
  <si>
    <t>液压与气压传动技术(Hydraulic and Pneumatic Transmission Technology)</t>
  </si>
  <si>
    <t>机电产品三维设计(3D Design of Mechanical and Electrical Products)</t>
  </si>
  <si>
    <t>电路板设计（PCB Design)）</t>
  </si>
  <si>
    <t>2051633</t>
  </si>
  <si>
    <t>品质管理（Quality Control）</t>
  </si>
  <si>
    <t>1520286</t>
  </si>
  <si>
    <t>电气CAD（Electrical CAD）</t>
  </si>
  <si>
    <t>智能制造实训</t>
  </si>
  <si>
    <t>塑料模具设计</t>
  </si>
  <si>
    <t>合计</t>
  </si>
  <si>
    <t>各类课程学时分配表（附表二）</t>
  </si>
  <si>
    <t>课程类别</t>
  </si>
  <si>
    <t>比例</t>
  </si>
  <si>
    <t>理论教学</t>
  </si>
  <si>
    <t>实践教学</t>
  </si>
  <si>
    <t>必修课</t>
  </si>
  <si>
    <t>专业（技能）课</t>
  </si>
  <si>
    <t>选修课</t>
  </si>
  <si>
    <t>总学时/学分</t>
  </si>
  <si>
    <t xml:space="preserve">思想道德修养与法律基础
（Moral Education and Foundation Law）
</t>
  </si>
  <si>
    <r>
      <t>毛泽东思想和中国特色社会主义理论概论（</t>
    </r>
    <r>
      <rPr>
        <sz val="7"/>
        <rFont val="Times New Roman"/>
        <family val="1"/>
      </rPr>
      <t>Introduction to Mao Zedong Thought, and Chinese characteristic socialism theory system</t>
    </r>
    <r>
      <rPr>
        <sz val="7"/>
        <rFont val="宋体"/>
        <family val="0"/>
      </rPr>
      <t>）</t>
    </r>
  </si>
  <si>
    <r>
      <t>形势与政策（</t>
    </r>
    <r>
      <rPr>
        <sz val="7"/>
        <rFont val="Times New Roman"/>
        <family val="1"/>
      </rPr>
      <t>Situation and Policy</t>
    </r>
    <r>
      <rPr>
        <sz val="7"/>
        <rFont val="宋体"/>
        <family val="0"/>
      </rPr>
      <t>）</t>
    </r>
  </si>
  <si>
    <r>
      <t>职业英语</t>
    </r>
    <r>
      <rPr>
        <sz val="7"/>
        <rFont val="Times New Roman"/>
        <family val="1"/>
      </rPr>
      <t>1</t>
    </r>
    <r>
      <rPr>
        <sz val="7"/>
        <rFont val="宋体"/>
        <family val="0"/>
      </rPr>
      <t>（</t>
    </r>
    <r>
      <rPr>
        <sz val="7"/>
        <rFont val="Times New Roman"/>
        <family val="1"/>
      </rPr>
      <t xml:space="preserve">  profession English1</t>
    </r>
    <r>
      <rPr>
        <sz val="7"/>
        <rFont val="宋体"/>
        <family val="0"/>
      </rPr>
      <t>）</t>
    </r>
  </si>
  <si>
    <r>
      <t>职业英语</t>
    </r>
    <r>
      <rPr>
        <sz val="7"/>
        <rFont val="Times New Roman"/>
        <family val="1"/>
      </rPr>
      <t>2</t>
    </r>
    <r>
      <rPr>
        <sz val="7"/>
        <rFont val="宋体"/>
        <family val="0"/>
      </rPr>
      <t>（</t>
    </r>
    <r>
      <rPr>
        <sz val="7"/>
        <rFont val="Times New Roman"/>
        <family val="1"/>
      </rPr>
      <t xml:space="preserve"> profession English2</t>
    </r>
    <r>
      <rPr>
        <sz val="7"/>
        <rFont val="宋体"/>
        <family val="0"/>
      </rPr>
      <t>）</t>
    </r>
  </si>
  <si>
    <t>信息技术（international,technoly）</t>
  </si>
  <si>
    <r>
      <t>国学精粹（</t>
    </r>
    <r>
      <rPr>
        <sz val="7"/>
        <rFont val="Times New Roman"/>
        <family val="1"/>
      </rPr>
      <t>Sinology</t>
    </r>
    <r>
      <rPr>
        <sz val="7"/>
        <rFont val="宋体"/>
        <family val="0"/>
      </rPr>
      <t>）</t>
    </r>
  </si>
  <si>
    <t>大学生职业生涯与创新创业指导（Career Development And Guide to Occupation）</t>
  </si>
  <si>
    <t>心理健康教育与训练（Mental Health Education and Training)</t>
  </si>
  <si>
    <t>4320011</t>
  </si>
  <si>
    <r>
      <t>应用写</t>
    </r>
    <r>
      <rPr>
        <sz val="7"/>
        <rFont val="宋体"/>
        <family val="0"/>
      </rPr>
      <t>作实训</t>
    </r>
  </si>
  <si>
    <t>4320012</t>
  </si>
  <si>
    <t>高等数学</t>
  </si>
  <si>
    <t>军事理论（Entrance Education and Military Training）</t>
  </si>
  <si>
    <t>电子与电工技术(Electrical and Electronic Techniques)</t>
  </si>
  <si>
    <t>1520049</t>
  </si>
  <si>
    <t>C语言程序设计基础(C Language Programming Foundation)</t>
  </si>
  <si>
    <t>单片机应用技术</t>
  </si>
  <si>
    <r>
      <t>1</t>
    </r>
    <r>
      <rPr>
        <sz val="7"/>
        <rFont val="宋体"/>
        <family val="0"/>
      </rPr>
      <t>520454</t>
    </r>
  </si>
  <si>
    <t>工业机器人编程与调试(Programming and Debugging of Industrial Robots)</t>
  </si>
  <si>
    <r>
      <t>1</t>
    </r>
    <r>
      <rPr>
        <sz val="7"/>
        <rFont val="宋体"/>
        <family val="0"/>
      </rPr>
      <t>216226</t>
    </r>
  </si>
  <si>
    <r>
      <t>1</t>
    </r>
    <r>
      <rPr>
        <sz val="7"/>
        <rFont val="宋体"/>
        <family val="0"/>
      </rPr>
      <t>520061</t>
    </r>
  </si>
  <si>
    <r>
      <t>1</t>
    </r>
    <r>
      <rPr>
        <sz val="7"/>
        <rFont val="宋体"/>
        <family val="0"/>
      </rPr>
      <t>520147</t>
    </r>
  </si>
  <si>
    <r>
      <t>1520148</t>
    </r>
  </si>
  <si>
    <t>基本素质课</t>
  </si>
  <si>
    <r>
      <t>说明：1、*为职业素养核心课程；    2、**为专业技能核心课程；    3、▲为“教学做一体化”课程；   4、“√”为考试周课程；      5、《大学生职业生涯与创新创业指导》课程课外实践另外安排1学分，18学时；6.《心理健康教育与训练》课外学习实践另外安排1学分，18学时；7.入学教育按学校校历安排。</t>
    </r>
    <r>
      <rPr>
        <sz val="7"/>
        <rFont val="宋体"/>
        <family val="0"/>
      </rPr>
      <t>8.</t>
    </r>
    <r>
      <rPr>
        <sz val="7"/>
        <rFont val="宋体"/>
        <family val="0"/>
      </rPr>
      <t>《创新创业（社会实践）活动》具体学分根据《广州城市职业学院大学生创新创业（社会实践）活动学分认定与管理办法》的相关规定确定和实施。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</si>
</sst>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0.0_);[Red]\(0.0\)"/>
    <numFmt numFmtId="180" formatCode="0;[Red]0"/>
  </numFmts>
  <fonts count="48">
    <font>
      <sz val="12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7"/>
      <name val="宋体"/>
      <family val="0"/>
    </font>
    <font>
      <sz val="7"/>
      <color indexed="56"/>
      <name val="宋体"/>
      <family val="0"/>
    </font>
    <font>
      <sz val="7"/>
      <name val="Times New Roman"/>
      <family val="1"/>
    </font>
    <font>
      <sz val="8"/>
      <name val="宋体"/>
      <family val="0"/>
    </font>
    <font>
      <sz val="7"/>
      <color indexed="8"/>
      <name val="宋体"/>
      <family val="0"/>
    </font>
    <font>
      <sz val="7"/>
      <color indexed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4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7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7"/>
      <color rgb="FFFF0000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8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12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167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8" fontId="3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178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 shrinkToFit="1"/>
    </xf>
    <xf numFmtId="176" fontId="6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textRotation="255" wrapText="1" shrinkToFit="1"/>
    </xf>
    <xf numFmtId="17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9" fontId="5" fillId="35" borderId="10" xfId="0" applyNumberFormat="1" applyFont="1" applyFill="1" applyBorder="1" applyAlignment="1">
      <alignment horizontal="center" vertical="center" wrapText="1"/>
    </xf>
    <xf numFmtId="0" fontId="5" fillId="36" borderId="10" xfId="40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0" xfId="44" applyNumberFormat="1" applyFont="1" applyFill="1" applyBorder="1" applyAlignment="1">
      <alignment horizontal="center" vertical="center" shrinkToFit="1"/>
      <protection/>
    </xf>
    <xf numFmtId="176" fontId="5" fillId="34" borderId="10" xfId="0" applyNumberFormat="1" applyFont="1" applyFill="1" applyBorder="1" applyAlignment="1">
      <alignment horizontal="center" vertical="center" wrapText="1"/>
    </xf>
    <xf numFmtId="0" fontId="5" fillId="0" borderId="10" xfId="40" applyNumberFormat="1" applyFont="1" applyFill="1" applyBorder="1" applyAlignment="1">
      <alignment horizontal="center" vertical="center" shrinkToFit="1"/>
      <protection/>
    </xf>
    <xf numFmtId="0" fontId="5" fillId="0" borderId="10" xfId="40" applyNumberFormat="1" applyFont="1" applyBorder="1" applyAlignment="1">
      <alignment horizontal="center" wrapText="1"/>
      <protection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40" applyNumberFormat="1" applyFont="1" applyBorder="1" applyAlignment="1">
      <alignment horizontal="center" vertical="center" wrapText="1"/>
      <protection/>
    </xf>
    <xf numFmtId="0" fontId="5" fillId="35" borderId="10" xfId="0" applyNumberFormat="1" applyFont="1" applyFill="1" applyBorder="1" applyAlignment="1">
      <alignment horizontal="center" vertical="center" wrapText="1" shrinkToFit="1"/>
    </xf>
    <xf numFmtId="0" fontId="5" fillId="0" borderId="10" xfId="41" applyNumberFormat="1" applyFont="1" applyFill="1" applyBorder="1" applyAlignment="1">
      <alignment horizontal="center" vertical="center" shrinkToFit="1"/>
      <protection/>
    </xf>
    <xf numFmtId="0" fontId="5" fillId="0" borderId="13" xfId="0" applyFont="1" applyBorder="1" applyAlignment="1">
      <alignment vertical="center" wrapText="1"/>
    </xf>
    <xf numFmtId="0" fontId="5" fillId="0" borderId="10" xfId="41" applyNumberFormat="1" applyFont="1" applyFill="1" applyBorder="1" applyAlignment="1">
      <alignment horizontal="center" vertical="center" wrapText="1"/>
      <protection/>
    </xf>
    <xf numFmtId="0" fontId="5" fillId="0" borderId="10" xfId="40" applyNumberFormat="1" applyFont="1" applyBorder="1" applyAlignment="1">
      <alignment horizontal="center" vertical="center" shrinkToFit="1"/>
      <protection/>
    </xf>
    <xf numFmtId="0" fontId="5" fillId="0" borderId="10" xfId="0" applyFont="1" applyFill="1" applyBorder="1" applyAlignment="1">
      <alignment vertical="center" textRotation="255" wrapText="1" shrinkToFit="1"/>
    </xf>
    <xf numFmtId="49" fontId="7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177" fontId="5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179" fontId="4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shrinkToFit="1"/>
    </xf>
    <xf numFmtId="178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8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wrapText="1"/>
    </xf>
    <xf numFmtId="0" fontId="5" fillId="36" borderId="10" xfId="40" applyFont="1" applyFill="1" applyBorder="1" applyAlignment="1">
      <alignment horizontal="center" vertical="center" wrapText="1"/>
      <protection/>
    </xf>
    <xf numFmtId="178" fontId="7" fillId="0" borderId="10" xfId="40" applyNumberFormat="1" applyFont="1" applyFill="1" applyBorder="1" applyAlignment="1">
      <alignment horizontal="center" vertical="center"/>
      <protection/>
    </xf>
    <xf numFmtId="178" fontId="5" fillId="0" borderId="10" xfId="40" applyNumberFormat="1" applyFont="1" applyFill="1" applyBorder="1" applyAlignment="1">
      <alignment horizontal="center" vertical="center" wrapText="1"/>
      <protection/>
    </xf>
    <xf numFmtId="178" fontId="5" fillId="0" borderId="10" xfId="0" applyNumberFormat="1" applyFont="1" applyBorder="1" applyAlignment="1">
      <alignment/>
    </xf>
    <xf numFmtId="0" fontId="5" fillId="0" borderId="10" xfId="44" applyFont="1" applyFill="1" applyBorder="1" applyAlignment="1">
      <alignment horizontal="center" vertical="center" wrapText="1"/>
      <protection/>
    </xf>
    <xf numFmtId="0" fontId="5" fillId="0" borderId="10" xfId="44" applyFont="1" applyFill="1" applyBorder="1" applyAlignment="1">
      <alignment horizontal="center" vertical="center"/>
      <protection/>
    </xf>
    <xf numFmtId="178" fontId="7" fillId="0" borderId="10" xfId="0" applyNumberFormat="1" applyFont="1" applyFill="1" applyBorder="1" applyAlignment="1">
      <alignment horizontal="center" vertical="center"/>
    </xf>
    <xf numFmtId="0" fontId="5" fillId="0" borderId="10" xfId="40" applyFont="1" applyBorder="1" applyAlignment="1">
      <alignment horizontal="center" wrapText="1"/>
      <protection/>
    </xf>
    <xf numFmtId="49" fontId="9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40" applyFont="1" applyFill="1" applyBorder="1" applyAlignment="1">
      <alignment horizontal="center" vertical="center"/>
      <protection/>
    </xf>
    <xf numFmtId="0" fontId="5" fillId="0" borderId="10" xfId="40" applyFont="1" applyFill="1" applyBorder="1" applyAlignment="1">
      <alignment horizontal="center" vertical="center" shrinkToFit="1"/>
      <protection/>
    </xf>
    <xf numFmtId="178" fontId="5" fillId="0" borderId="10" xfId="40" applyNumberFormat="1" applyFont="1" applyFill="1" applyBorder="1" applyAlignment="1">
      <alignment horizontal="center" vertical="center"/>
      <protection/>
    </xf>
    <xf numFmtId="0" fontId="5" fillId="0" borderId="10" xfId="40" applyFont="1" applyBorder="1" applyAlignment="1">
      <alignment horizontal="center" vertical="center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178" fontId="5" fillId="36" borderId="10" xfId="40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178" fontId="10" fillId="35" borderId="10" xfId="0" applyNumberFormat="1" applyFont="1" applyFill="1" applyBorder="1" applyAlignment="1">
      <alignment horizontal="center" vertical="center" wrapText="1"/>
    </xf>
    <xf numFmtId="0" fontId="5" fillId="0" borderId="10" xfId="4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shrinkToFit="1"/>
      <protection/>
    </xf>
    <xf numFmtId="178" fontId="5" fillId="0" borderId="10" xfId="41" applyNumberFormat="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/>
      <protection/>
    </xf>
    <xf numFmtId="0" fontId="5" fillId="0" borderId="10" xfId="44" applyFont="1" applyBorder="1" applyAlignment="1">
      <alignment horizontal="center" vertical="center" wrapText="1"/>
      <protection/>
    </xf>
    <xf numFmtId="178" fontId="5" fillId="0" borderId="10" xfId="40" applyNumberFormat="1" applyFont="1" applyBorder="1" applyAlignment="1">
      <alignment horizontal="center" vertical="center"/>
      <protection/>
    </xf>
    <xf numFmtId="178" fontId="5" fillId="0" borderId="10" xfId="40" applyNumberFormat="1" applyFont="1" applyBorder="1" applyAlignment="1">
      <alignment horizontal="center" vertical="center" wrapText="1"/>
      <protection/>
    </xf>
    <xf numFmtId="176" fontId="5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8" fontId="47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8" fontId="5" fillId="0" borderId="10" xfId="44" applyNumberFormat="1" applyFont="1" applyFill="1" applyBorder="1" applyAlignment="1">
      <alignment horizontal="center" vertical="center" shrinkToFit="1"/>
      <protection/>
    </xf>
    <xf numFmtId="178" fontId="5" fillId="0" borderId="10" xfId="44" applyNumberFormat="1" applyFont="1" applyFill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top" wrapText="1"/>
      <protection/>
    </xf>
    <xf numFmtId="176" fontId="5" fillId="0" borderId="10" xfId="40" applyNumberFormat="1" applyFont="1" applyBorder="1" applyAlignment="1">
      <alignment horizontal="center" vertical="center" wrapText="1"/>
      <protection/>
    </xf>
    <xf numFmtId="0" fontId="5" fillId="35" borderId="10" xfId="0" applyFont="1" applyFill="1" applyBorder="1" applyAlignment="1">
      <alignment horizontal="center" vertical="center" wrapText="1" shrinkToFit="1"/>
    </xf>
    <xf numFmtId="0" fontId="5" fillId="35" borderId="10" xfId="0" applyFont="1" applyFill="1" applyBorder="1" applyAlignment="1">
      <alignment horizontal="center" wrapText="1"/>
    </xf>
    <xf numFmtId="0" fontId="5" fillId="0" borderId="16" xfId="40" applyNumberFormat="1" applyFont="1" applyFill="1" applyBorder="1" applyAlignment="1">
      <alignment horizontal="center" vertical="center" wrapText="1"/>
      <protection/>
    </xf>
    <xf numFmtId="178" fontId="5" fillId="33" borderId="1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Alignment="1">
      <alignment/>
    </xf>
    <xf numFmtId="180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wrapText="1"/>
    </xf>
    <xf numFmtId="49" fontId="5" fillId="0" borderId="10" xfId="0" applyNumberFormat="1" applyFont="1" applyBorder="1" applyAlignment="1" quotePrefix="1">
      <alignment horizontal="center" vertical="center" wrapText="1"/>
    </xf>
    <xf numFmtId="0" fontId="5" fillId="0" borderId="10" xfId="40" applyFont="1" applyBorder="1" applyAlignment="1" quotePrefix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 shrinkToFit="1"/>
    </xf>
    <xf numFmtId="49" fontId="7" fillId="0" borderId="11" xfId="0" applyNumberFormat="1" applyFont="1" applyBorder="1" applyAlignment="1">
      <alignment horizontal="center" vertical="center" wrapText="1"/>
    </xf>
    <xf numFmtId="0" fontId="5" fillId="0" borderId="11" xfId="60" applyFont="1" applyBorder="1" applyAlignment="1">
      <alignment horizontal="center" vertical="center" wrapText="1"/>
      <protection/>
    </xf>
    <xf numFmtId="177" fontId="6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9" xfId="0" applyNumberFormat="1" applyFont="1" applyBorder="1" applyAlignment="1">
      <alignment horizontal="left" wrapText="1"/>
    </xf>
    <xf numFmtId="0" fontId="5" fillId="0" borderId="19" xfId="0" applyNumberFormat="1" applyFont="1" applyBorder="1" applyAlignment="1">
      <alignment horizontal="left"/>
    </xf>
    <xf numFmtId="0" fontId="5" fillId="0" borderId="11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textRotation="255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0" fontId="3" fillId="33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left" wrapText="1"/>
    </xf>
  </cellXfs>
  <cellStyles count="7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2 3" xfId="44"/>
    <cellStyle name="常规 2 3" xfId="45"/>
    <cellStyle name="常规 2 3 2" xfId="46"/>
    <cellStyle name="常规 2 3 3" xfId="47"/>
    <cellStyle name="常规 2 4" xfId="48"/>
    <cellStyle name="常规 3" xfId="49"/>
    <cellStyle name="常规 3 2" xfId="50"/>
    <cellStyle name="常规 3 2 2" xfId="51"/>
    <cellStyle name="常规 3 2 3" xfId="52"/>
    <cellStyle name="常规 3 3" xfId="53"/>
    <cellStyle name="常规 3 3 2" xfId="54"/>
    <cellStyle name="常规 3 4" xfId="55"/>
    <cellStyle name="常规 4" xfId="56"/>
    <cellStyle name="常规 4 2" xfId="57"/>
    <cellStyle name="常规 4 3" xfId="58"/>
    <cellStyle name="常规 5" xfId="59"/>
    <cellStyle name="常规 6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适中" xfId="73"/>
    <cellStyle name="输出" xfId="74"/>
    <cellStyle name="输入" xfId="75"/>
    <cellStyle name="Followed Hyperlink" xfId="76"/>
    <cellStyle name="着色 1" xfId="77"/>
    <cellStyle name="着色 2" xfId="78"/>
    <cellStyle name="着色 3" xfId="79"/>
    <cellStyle name="着色 4" xfId="80"/>
    <cellStyle name="着色 5" xfId="81"/>
    <cellStyle name="着色 6" xfId="82"/>
    <cellStyle name="注释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tabSelected="1" zoomScalePageLayoutView="0" workbookViewId="0" topLeftCell="A43">
      <selection activeCell="A50" sqref="A50:AB50"/>
    </sheetView>
  </sheetViews>
  <sheetFormatPr defaultColWidth="8.875" defaultRowHeight="14.25"/>
  <cols>
    <col min="1" max="1" width="3.00390625" style="0" customWidth="1"/>
    <col min="2" max="2" width="5.50390625" style="0" customWidth="1"/>
    <col min="3" max="3" width="6.125" style="0" customWidth="1"/>
    <col min="4" max="4" width="1.875" style="0" hidden="1" customWidth="1"/>
    <col min="5" max="5" width="1.875" style="0" customWidth="1"/>
    <col min="6" max="6" width="5.875" style="0" customWidth="1"/>
    <col min="7" max="7" width="24.875" style="0" customWidth="1"/>
    <col min="8" max="8" width="5.00390625" style="0" customWidth="1"/>
    <col min="9" max="9" width="4.375" style="0" customWidth="1"/>
    <col min="10" max="10" width="5.375" style="0" customWidth="1"/>
    <col min="11" max="13" width="3.125" style="0" customWidth="1"/>
    <col min="14" max="14" width="4.25390625" style="0" customWidth="1"/>
    <col min="15" max="16" width="3.625" style="0" customWidth="1"/>
    <col min="17" max="17" width="3.875" style="0" customWidth="1"/>
    <col min="18" max="18" width="3.00390625" style="0" customWidth="1"/>
    <col min="19" max="19" width="2.75390625" style="0" customWidth="1"/>
    <col min="20" max="20" width="2.00390625" style="0" customWidth="1"/>
    <col min="21" max="21" width="6.125" style="0" customWidth="1"/>
    <col min="22" max="22" width="14.625" style="0" customWidth="1"/>
    <col min="23" max="23" width="3.375" style="0" customWidth="1"/>
    <col min="24" max="24" width="3.125" style="0" customWidth="1"/>
    <col min="25" max="25" width="3.50390625" style="0" customWidth="1"/>
    <col min="26" max="28" width="3.125" style="0" customWidth="1"/>
    <col min="29" max="29" width="4.875" style="14" customWidth="1"/>
  </cols>
  <sheetData>
    <row r="1" spans="1:28" ht="14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</row>
    <row r="2" spans="1:28" ht="12" customHeight="1">
      <c r="A2" s="130" t="s">
        <v>1</v>
      </c>
      <c r="B2" s="131"/>
      <c r="C2" s="132"/>
      <c r="D2" s="133" t="s">
        <v>2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 t="s">
        <v>3</v>
      </c>
      <c r="U2" s="133"/>
      <c r="V2" s="133"/>
      <c r="W2" s="133"/>
      <c r="X2" s="133"/>
      <c r="Y2" s="133"/>
      <c r="Z2" s="133"/>
      <c r="AA2" s="133"/>
      <c r="AB2" s="133"/>
    </row>
    <row r="3" spans="1:28" ht="11.25" customHeight="1">
      <c r="A3" s="146" t="s">
        <v>4</v>
      </c>
      <c r="B3" s="140" t="s">
        <v>5</v>
      </c>
      <c r="C3" s="133" t="s">
        <v>6</v>
      </c>
      <c r="D3" s="133"/>
      <c r="E3" s="133" t="s">
        <v>4</v>
      </c>
      <c r="F3" s="136" t="s">
        <v>7</v>
      </c>
      <c r="G3" s="133" t="s">
        <v>8</v>
      </c>
      <c r="H3" s="133" t="s">
        <v>9</v>
      </c>
      <c r="I3" s="133" t="s">
        <v>10</v>
      </c>
      <c r="J3" s="133" t="s">
        <v>11</v>
      </c>
      <c r="K3" s="133" t="s">
        <v>12</v>
      </c>
      <c r="L3" s="133" t="s">
        <v>13</v>
      </c>
      <c r="M3" s="133" t="s">
        <v>14</v>
      </c>
      <c r="N3" s="133" t="s">
        <v>15</v>
      </c>
      <c r="O3" s="133"/>
      <c r="P3" s="133"/>
      <c r="Q3" s="133"/>
      <c r="R3" s="133"/>
      <c r="S3" s="133"/>
      <c r="T3" s="133" t="s">
        <v>4</v>
      </c>
      <c r="U3" s="136" t="s">
        <v>7</v>
      </c>
      <c r="V3" s="96" t="s">
        <v>16</v>
      </c>
      <c r="W3" s="133" t="s">
        <v>9</v>
      </c>
      <c r="X3" s="133" t="s">
        <v>10</v>
      </c>
      <c r="Y3" s="133" t="s">
        <v>17</v>
      </c>
      <c r="Z3" s="133" t="s">
        <v>18</v>
      </c>
      <c r="AA3" s="133" t="s">
        <v>13</v>
      </c>
      <c r="AB3" s="133" t="s">
        <v>19</v>
      </c>
    </row>
    <row r="4" spans="1:28" ht="9.75" customHeight="1">
      <c r="A4" s="147"/>
      <c r="B4" s="142"/>
      <c r="C4" s="133"/>
      <c r="D4" s="133"/>
      <c r="E4" s="133"/>
      <c r="F4" s="137"/>
      <c r="G4" s="133"/>
      <c r="H4" s="133"/>
      <c r="I4" s="133"/>
      <c r="J4" s="133"/>
      <c r="K4" s="133"/>
      <c r="L4" s="133"/>
      <c r="M4" s="133"/>
      <c r="N4" s="15">
        <v>1</v>
      </c>
      <c r="O4" s="15">
        <v>2</v>
      </c>
      <c r="P4" s="15">
        <v>3</v>
      </c>
      <c r="Q4" s="15">
        <v>4</v>
      </c>
      <c r="R4" s="15">
        <v>5</v>
      </c>
      <c r="S4" s="15">
        <v>6</v>
      </c>
      <c r="T4" s="133"/>
      <c r="U4" s="137"/>
      <c r="V4" s="97" t="s">
        <v>20</v>
      </c>
      <c r="W4" s="133"/>
      <c r="X4" s="133"/>
      <c r="Y4" s="133"/>
      <c r="Z4" s="133"/>
      <c r="AA4" s="133"/>
      <c r="AB4" s="133"/>
    </row>
    <row r="5" spans="1:29" ht="21" customHeight="1">
      <c r="A5" s="136">
        <v>1</v>
      </c>
      <c r="B5" s="140" t="s">
        <v>21</v>
      </c>
      <c r="C5" s="152" t="s">
        <v>22</v>
      </c>
      <c r="D5" s="156"/>
      <c r="E5" s="17">
        <v>1</v>
      </c>
      <c r="F5" s="118" t="s">
        <v>23</v>
      </c>
      <c r="G5" s="119" t="s">
        <v>95</v>
      </c>
      <c r="H5" s="15">
        <v>4</v>
      </c>
      <c r="I5" s="15">
        <v>72</v>
      </c>
      <c r="J5" s="15">
        <v>54</v>
      </c>
      <c r="K5" s="15">
        <v>18</v>
      </c>
      <c r="L5" s="49" t="s">
        <v>24</v>
      </c>
      <c r="M5" s="15" t="s">
        <v>25</v>
      </c>
      <c r="N5" s="15">
        <v>4</v>
      </c>
      <c r="O5" s="15"/>
      <c r="P5" s="15"/>
      <c r="Q5" s="15"/>
      <c r="R5" s="15"/>
      <c r="S5" s="15"/>
      <c r="T5" s="15">
        <v>1</v>
      </c>
      <c r="U5" s="17" t="s">
        <v>26</v>
      </c>
      <c r="V5" s="15" t="s">
        <v>27</v>
      </c>
      <c r="W5" s="15">
        <v>4</v>
      </c>
      <c r="X5" s="15">
        <v>72</v>
      </c>
      <c r="Y5" s="15"/>
      <c r="Z5" s="15" t="s">
        <v>28</v>
      </c>
      <c r="AA5" s="33"/>
      <c r="AB5" s="33"/>
      <c r="AC5" s="110"/>
    </row>
    <row r="6" spans="1:29" ht="32.25" customHeight="1">
      <c r="A6" s="148"/>
      <c r="B6" s="141"/>
      <c r="C6" s="153"/>
      <c r="D6" s="157"/>
      <c r="E6" s="17">
        <v>2</v>
      </c>
      <c r="F6" s="118" t="s">
        <v>29</v>
      </c>
      <c r="G6" s="15" t="s">
        <v>96</v>
      </c>
      <c r="H6" s="15">
        <v>4</v>
      </c>
      <c r="I6" s="15">
        <f aca="true" t="shared" si="0" ref="I6:I11">H6*18</f>
        <v>72</v>
      </c>
      <c r="J6" s="15">
        <v>54</v>
      </c>
      <c r="K6" s="15">
        <f>I6-J6</f>
        <v>18</v>
      </c>
      <c r="L6" s="49"/>
      <c r="M6" s="15" t="s">
        <v>25</v>
      </c>
      <c r="N6" s="15"/>
      <c r="O6" s="15">
        <v>4</v>
      </c>
      <c r="P6" s="15"/>
      <c r="Q6" s="15"/>
      <c r="R6" s="15"/>
      <c r="S6" s="15"/>
      <c r="T6" s="15">
        <v>2</v>
      </c>
      <c r="U6" s="17" t="s">
        <v>30</v>
      </c>
      <c r="V6" s="15" t="s">
        <v>31</v>
      </c>
      <c r="W6" s="15">
        <v>4</v>
      </c>
      <c r="X6" s="15">
        <v>72</v>
      </c>
      <c r="Y6" s="15"/>
      <c r="Z6" s="15" t="s">
        <v>32</v>
      </c>
      <c r="AA6" s="15"/>
      <c r="AB6" s="15"/>
      <c r="AC6" s="110"/>
    </row>
    <row r="7" spans="1:29" ht="18.75" customHeight="1">
      <c r="A7" s="148"/>
      <c r="B7" s="141"/>
      <c r="C7" s="153"/>
      <c r="D7" s="157"/>
      <c r="E7" s="17">
        <v>3</v>
      </c>
      <c r="F7" s="118" t="s">
        <v>33</v>
      </c>
      <c r="G7" s="15" t="s">
        <v>97</v>
      </c>
      <c r="H7" s="15">
        <v>1</v>
      </c>
      <c r="I7" s="15">
        <f t="shared" si="0"/>
        <v>18</v>
      </c>
      <c r="J7" s="15">
        <v>12</v>
      </c>
      <c r="K7" s="15">
        <f>I7-J7</f>
        <v>6</v>
      </c>
      <c r="L7" s="49"/>
      <c r="M7" s="15"/>
      <c r="N7" s="130" t="s">
        <v>34</v>
      </c>
      <c r="O7" s="134"/>
      <c r="P7" s="134"/>
      <c r="Q7" s="135"/>
      <c r="R7" s="33"/>
      <c r="S7" s="33"/>
      <c r="T7" s="15">
        <v>3</v>
      </c>
      <c r="U7" s="98">
        <v>4320001</v>
      </c>
      <c r="V7" s="15" t="s">
        <v>35</v>
      </c>
      <c r="W7" s="98">
        <v>2</v>
      </c>
      <c r="X7" s="98">
        <v>36</v>
      </c>
      <c r="Y7" s="98">
        <v>2</v>
      </c>
      <c r="Z7" s="98">
        <v>1</v>
      </c>
      <c r="AA7" s="15"/>
      <c r="AB7" s="15"/>
      <c r="AC7" s="110"/>
    </row>
    <row r="8" spans="1:29" ht="16.5" customHeight="1">
      <c r="A8" s="148"/>
      <c r="B8" s="141"/>
      <c r="C8" s="153"/>
      <c r="D8" s="157"/>
      <c r="E8" s="17">
        <v>4</v>
      </c>
      <c r="F8" s="118" t="s">
        <v>36</v>
      </c>
      <c r="G8" s="15" t="s">
        <v>98</v>
      </c>
      <c r="H8" s="15">
        <v>4</v>
      </c>
      <c r="I8" s="15">
        <v>72</v>
      </c>
      <c r="J8" s="15">
        <v>36</v>
      </c>
      <c r="K8" s="15">
        <v>36</v>
      </c>
      <c r="L8" s="49" t="s">
        <v>24</v>
      </c>
      <c r="M8" s="15" t="s">
        <v>25</v>
      </c>
      <c r="N8" s="15">
        <v>4</v>
      </c>
      <c r="O8" s="15"/>
      <c r="P8" s="15"/>
      <c r="Q8" s="15"/>
      <c r="R8" s="15"/>
      <c r="S8" s="15"/>
      <c r="T8" s="15"/>
      <c r="U8" s="17"/>
      <c r="V8" s="15"/>
      <c r="W8" s="15"/>
      <c r="X8" s="15"/>
      <c r="Y8" s="15"/>
      <c r="Z8" s="15"/>
      <c r="AA8" s="15"/>
      <c r="AB8" s="15"/>
      <c r="AC8" s="110"/>
    </row>
    <row r="9" spans="1:29" ht="16.5" customHeight="1">
      <c r="A9" s="148"/>
      <c r="B9" s="141"/>
      <c r="C9" s="153"/>
      <c r="D9" s="157"/>
      <c r="E9" s="17">
        <v>5</v>
      </c>
      <c r="F9" s="118" t="s">
        <v>37</v>
      </c>
      <c r="G9" s="15" t="s">
        <v>99</v>
      </c>
      <c r="H9" s="15">
        <v>4</v>
      </c>
      <c r="I9" s="15">
        <v>72</v>
      </c>
      <c r="J9" s="15">
        <v>36</v>
      </c>
      <c r="K9" s="15">
        <v>36</v>
      </c>
      <c r="L9" s="49" t="s">
        <v>24</v>
      </c>
      <c r="M9" s="15" t="s">
        <v>25</v>
      </c>
      <c r="N9" s="15"/>
      <c r="O9" s="15">
        <v>4</v>
      </c>
      <c r="P9" s="15"/>
      <c r="Q9" s="15"/>
      <c r="R9" s="15"/>
      <c r="S9" s="15"/>
      <c r="T9" s="15"/>
      <c r="U9" s="17"/>
      <c r="V9" s="15"/>
      <c r="W9" s="15"/>
      <c r="X9" s="15"/>
      <c r="Y9" s="15"/>
      <c r="Z9" s="15"/>
      <c r="AA9" s="15"/>
      <c r="AB9" s="15"/>
      <c r="AC9" s="110"/>
    </row>
    <row r="10" spans="1:29" ht="18.75" customHeight="1">
      <c r="A10" s="148"/>
      <c r="B10" s="141"/>
      <c r="C10" s="153"/>
      <c r="D10" s="157"/>
      <c r="E10" s="17">
        <v>6</v>
      </c>
      <c r="F10" s="118" t="s">
        <v>38</v>
      </c>
      <c r="G10" s="15" t="s">
        <v>100</v>
      </c>
      <c r="H10" s="15">
        <v>2</v>
      </c>
      <c r="I10" s="15">
        <v>36</v>
      </c>
      <c r="J10" s="15">
        <v>18</v>
      </c>
      <c r="K10" s="15">
        <v>18</v>
      </c>
      <c r="L10" s="15"/>
      <c r="M10" s="15"/>
      <c r="N10" s="130">
        <v>2</v>
      </c>
      <c r="O10" s="132"/>
      <c r="P10" s="15"/>
      <c r="Q10" s="15"/>
      <c r="R10" s="15"/>
      <c r="S10" s="15"/>
      <c r="T10" s="15"/>
      <c r="U10" s="17"/>
      <c r="V10" s="15"/>
      <c r="W10" s="15"/>
      <c r="X10" s="15"/>
      <c r="Y10" s="15"/>
      <c r="Z10" s="15"/>
      <c r="AA10" s="15"/>
      <c r="AB10" s="15"/>
      <c r="AC10" s="110"/>
    </row>
    <row r="11" spans="1:29" ht="16.5" customHeight="1">
      <c r="A11" s="148"/>
      <c r="B11" s="141"/>
      <c r="C11" s="153"/>
      <c r="D11" s="157"/>
      <c r="E11" s="17">
        <v>7</v>
      </c>
      <c r="F11" s="118">
        <v>2820001</v>
      </c>
      <c r="G11" s="15" t="s">
        <v>101</v>
      </c>
      <c r="H11" s="15">
        <v>1.5</v>
      </c>
      <c r="I11" s="15">
        <f t="shared" si="0"/>
        <v>27</v>
      </c>
      <c r="J11" s="15">
        <v>18</v>
      </c>
      <c r="K11" s="15">
        <v>9</v>
      </c>
      <c r="L11" s="15"/>
      <c r="M11" s="15"/>
      <c r="N11" s="33"/>
      <c r="O11" s="33">
        <v>1.5</v>
      </c>
      <c r="P11" s="33"/>
      <c r="Q11" s="33"/>
      <c r="R11" s="33"/>
      <c r="S11" s="33"/>
      <c r="T11" s="15"/>
      <c r="U11" s="17"/>
      <c r="V11" s="15"/>
      <c r="W11" s="15"/>
      <c r="X11" s="15"/>
      <c r="Y11" s="15"/>
      <c r="Z11" s="15"/>
      <c r="AA11" s="15"/>
      <c r="AB11" s="15"/>
      <c r="AC11" s="110"/>
    </row>
    <row r="12" spans="1:29" ht="18.75" customHeight="1">
      <c r="A12" s="148"/>
      <c r="B12" s="141"/>
      <c r="C12" s="153"/>
      <c r="D12" s="157"/>
      <c r="E12" s="17">
        <v>8</v>
      </c>
      <c r="F12" s="118" t="s">
        <v>39</v>
      </c>
      <c r="G12" s="15" t="s">
        <v>102</v>
      </c>
      <c r="H12" s="15">
        <v>2</v>
      </c>
      <c r="I12" s="15">
        <v>36</v>
      </c>
      <c r="J12" s="15">
        <v>18</v>
      </c>
      <c r="K12" s="15">
        <v>18</v>
      </c>
      <c r="L12" s="15"/>
      <c r="M12" s="15"/>
      <c r="N12" s="15">
        <v>1.5</v>
      </c>
      <c r="O12" s="15"/>
      <c r="P12" s="15"/>
      <c r="Q12" s="15">
        <v>0.5</v>
      </c>
      <c r="R12" s="33"/>
      <c r="S12" s="33"/>
      <c r="T12" s="15"/>
      <c r="U12" s="17"/>
      <c r="V12" s="15"/>
      <c r="W12" s="15"/>
      <c r="X12" s="15"/>
      <c r="Y12" s="15"/>
      <c r="Z12" s="15"/>
      <c r="AA12" s="15"/>
      <c r="AB12" s="15"/>
      <c r="AC12" s="110"/>
    </row>
    <row r="13" spans="1:29" ht="18.75" customHeight="1">
      <c r="A13" s="148"/>
      <c r="B13" s="141"/>
      <c r="C13" s="153"/>
      <c r="D13" s="157"/>
      <c r="E13" s="17">
        <v>9</v>
      </c>
      <c r="F13" s="118" t="s">
        <v>40</v>
      </c>
      <c r="G13" s="15" t="s">
        <v>103</v>
      </c>
      <c r="H13" s="15">
        <v>1</v>
      </c>
      <c r="I13" s="15">
        <v>18</v>
      </c>
      <c r="J13" s="15">
        <v>9</v>
      </c>
      <c r="K13" s="15">
        <v>9</v>
      </c>
      <c r="L13" s="15"/>
      <c r="M13" s="15"/>
      <c r="N13" s="15">
        <v>1</v>
      </c>
      <c r="O13" s="33"/>
      <c r="P13" s="33"/>
      <c r="Q13" s="33"/>
      <c r="R13" s="33"/>
      <c r="S13" s="33"/>
      <c r="T13" s="15"/>
      <c r="U13" s="17"/>
      <c r="V13" s="15"/>
      <c r="W13" s="15"/>
      <c r="X13" s="15"/>
      <c r="Y13" s="15"/>
      <c r="Z13" s="15"/>
      <c r="AA13" s="15"/>
      <c r="AB13" s="15"/>
      <c r="AC13" s="110"/>
    </row>
    <row r="14" spans="1:29" ht="14.25" customHeight="1">
      <c r="A14" s="148"/>
      <c r="B14" s="141"/>
      <c r="C14" s="153"/>
      <c r="D14" s="157"/>
      <c r="E14" s="17">
        <v>10</v>
      </c>
      <c r="F14" s="120" t="s">
        <v>104</v>
      </c>
      <c r="G14" s="15" t="s">
        <v>105</v>
      </c>
      <c r="H14" s="15">
        <v>2</v>
      </c>
      <c r="I14" s="15">
        <v>36</v>
      </c>
      <c r="J14" s="15">
        <v>26</v>
      </c>
      <c r="K14" s="15">
        <v>10</v>
      </c>
      <c r="L14" s="49" t="s">
        <v>24</v>
      </c>
      <c r="M14" s="15" t="s">
        <v>25</v>
      </c>
      <c r="N14" s="15"/>
      <c r="O14" s="33"/>
      <c r="P14" s="33"/>
      <c r="Q14" s="33"/>
      <c r="R14" s="33"/>
      <c r="S14" s="33"/>
      <c r="T14" s="15"/>
      <c r="U14" s="17"/>
      <c r="V14" s="15"/>
      <c r="W14" s="15"/>
      <c r="X14" s="15"/>
      <c r="Y14" s="15"/>
      <c r="Z14" s="15"/>
      <c r="AA14" s="15"/>
      <c r="AB14" s="15"/>
      <c r="AC14" s="110"/>
    </row>
    <row r="15" spans="1:29" ht="18" customHeight="1">
      <c r="A15" s="148"/>
      <c r="B15" s="141"/>
      <c r="C15" s="153"/>
      <c r="D15" s="157"/>
      <c r="E15" s="17">
        <v>11</v>
      </c>
      <c r="F15" s="120" t="s">
        <v>106</v>
      </c>
      <c r="G15" s="16" t="s">
        <v>107</v>
      </c>
      <c r="H15" s="15">
        <v>3</v>
      </c>
      <c r="I15" s="15">
        <v>54</v>
      </c>
      <c r="J15" s="15">
        <v>54</v>
      </c>
      <c r="K15" s="15">
        <v>0</v>
      </c>
      <c r="L15" s="15"/>
      <c r="M15" s="15"/>
      <c r="N15" s="15"/>
      <c r="O15" s="33"/>
      <c r="P15" s="33"/>
      <c r="Q15" s="33"/>
      <c r="R15" s="33"/>
      <c r="S15" s="33"/>
      <c r="T15" s="15"/>
      <c r="U15" s="17"/>
      <c r="V15" s="15"/>
      <c r="W15" s="15"/>
      <c r="X15" s="15"/>
      <c r="Y15" s="15"/>
      <c r="Z15" s="15"/>
      <c r="AA15" s="15"/>
      <c r="AB15" s="15"/>
      <c r="AC15" s="110"/>
    </row>
    <row r="16" spans="1:29" ht="21.75" customHeight="1">
      <c r="A16" s="148"/>
      <c r="B16" s="141"/>
      <c r="C16" s="153"/>
      <c r="D16" s="157"/>
      <c r="E16" s="17">
        <v>12</v>
      </c>
      <c r="F16" s="120" t="s">
        <v>41</v>
      </c>
      <c r="G16" s="16" t="s">
        <v>108</v>
      </c>
      <c r="H16" s="15">
        <v>2</v>
      </c>
      <c r="I16" s="15">
        <v>36</v>
      </c>
      <c r="J16" s="15">
        <v>36</v>
      </c>
      <c r="K16" s="15">
        <v>0</v>
      </c>
      <c r="L16" s="15"/>
      <c r="M16" s="15"/>
      <c r="N16" s="133">
        <v>2</v>
      </c>
      <c r="O16" s="133"/>
      <c r="P16" s="33"/>
      <c r="Q16" s="33"/>
      <c r="R16" s="33"/>
      <c r="S16" s="33"/>
      <c r="T16" s="15"/>
      <c r="U16" s="17"/>
      <c r="V16" s="15"/>
      <c r="W16" s="15"/>
      <c r="X16" s="15"/>
      <c r="Y16" s="15"/>
      <c r="Z16" s="15"/>
      <c r="AA16" s="15"/>
      <c r="AB16" s="15"/>
      <c r="AC16" s="110"/>
    </row>
    <row r="17" spans="1:29" ht="15.75" customHeight="1">
      <c r="A17" s="148"/>
      <c r="B17" s="141"/>
      <c r="C17" s="153"/>
      <c r="D17" s="157"/>
      <c r="E17" s="17">
        <v>13</v>
      </c>
      <c r="F17" s="120"/>
      <c r="G17" s="121" t="s">
        <v>42</v>
      </c>
      <c r="H17" s="15">
        <v>2</v>
      </c>
      <c r="I17" s="15">
        <v>36</v>
      </c>
      <c r="J17" s="15">
        <v>18</v>
      </c>
      <c r="K17" s="15">
        <v>18</v>
      </c>
      <c r="L17" s="15"/>
      <c r="M17" s="15"/>
      <c r="N17" s="15"/>
      <c r="O17" s="15"/>
      <c r="P17" s="33"/>
      <c r="Q17" s="33"/>
      <c r="R17" s="33"/>
      <c r="S17" s="33"/>
      <c r="T17" s="15"/>
      <c r="U17" s="17"/>
      <c r="V17" s="15"/>
      <c r="W17" s="15"/>
      <c r="X17" s="15"/>
      <c r="Y17" s="15"/>
      <c r="Z17" s="15"/>
      <c r="AA17" s="15"/>
      <c r="AB17" s="15"/>
      <c r="AC17" s="110"/>
    </row>
    <row r="18" spans="1:29" ht="19.5" customHeight="1">
      <c r="A18" s="148"/>
      <c r="B18" s="141"/>
      <c r="C18" s="153"/>
      <c r="D18" s="157"/>
      <c r="E18" s="133" t="s">
        <v>43</v>
      </c>
      <c r="F18" s="133"/>
      <c r="G18" s="133"/>
      <c r="H18" s="122">
        <f>SUM(H5:H17)</f>
        <v>32.5</v>
      </c>
      <c r="I18" s="19">
        <f>SUM(I5:I17)</f>
        <v>585</v>
      </c>
      <c r="J18" s="19">
        <f>SUM(J5:J17)</f>
        <v>389</v>
      </c>
      <c r="K18" s="19">
        <f>SUM(K5:K17)</f>
        <v>196</v>
      </c>
      <c r="L18" s="50"/>
      <c r="M18" s="50"/>
      <c r="N18" s="51">
        <v>11.5</v>
      </c>
      <c r="O18" s="51">
        <v>10.5</v>
      </c>
      <c r="P18" s="52"/>
      <c r="Q18" s="52">
        <v>0.5</v>
      </c>
      <c r="R18" s="52"/>
      <c r="S18" s="52"/>
      <c r="T18" s="138" t="s">
        <v>43</v>
      </c>
      <c r="U18" s="138"/>
      <c r="V18" s="138"/>
      <c r="W18" s="19">
        <f>SUM(W5:W17)</f>
        <v>10</v>
      </c>
      <c r="X18" s="19">
        <f>SUM(X5:X17)</f>
        <v>180</v>
      </c>
      <c r="Y18" s="91"/>
      <c r="Z18" s="17"/>
      <c r="AA18" s="17"/>
      <c r="AB18" s="17"/>
      <c r="AC18" s="110"/>
    </row>
    <row r="19" spans="1:29" ht="15.75" customHeight="1">
      <c r="A19" s="137"/>
      <c r="B19" s="142"/>
      <c r="C19" s="20" t="s">
        <v>44</v>
      </c>
      <c r="D19" s="18"/>
      <c r="E19" s="130" t="s">
        <v>45</v>
      </c>
      <c r="F19" s="131"/>
      <c r="G19" s="132"/>
      <c r="H19" s="19">
        <v>8</v>
      </c>
      <c r="I19" s="51">
        <v>144</v>
      </c>
      <c r="J19" s="51">
        <v>72</v>
      </c>
      <c r="K19" s="51">
        <v>72</v>
      </c>
      <c r="L19" s="50"/>
      <c r="M19" s="50"/>
      <c r="N19" s="53"/>
      <c r="O19" s="51">
        <v>4</v>
      </c>
      <c r="P19" s="52">
        <v>4</v>
      </c>
      <c r="Q19" s="52">
        <v>2</v>
      </c>
      <c r="R19" s="52"/>
      <c r="S19" s="52"/>
      <c r="T19" s="99"/>
      <c r="U19" s="99"/>
      <c r="V19" s="99"/>
      <c r="W19" s="53"/>
      <c r="X19" s="53"/>
      <c r="Y19" s="91"/>
      <c r="Z19" s="17"/>
      <c r="AA19" s="17"/>
      <c r="AB19" s="17"/>
      <c r="AC19" s="110"/>
    </row>
    <row r="20" spans="1:29" ht="20.25" customHeight="1">
      <c r="A20" s="133">
        <v>2</v>
      </c>
      <c r="B20" s="140" t="s">
        <v>46</v>
      </c>
      <c r="C20" s="143" t="s">
        <v>47</v>
      </c>
      <c r="D20" s="155"/>
      <c r="E20" s="17">
        <v>1</v>
      </c>
      <c r="F20" s="123">
        <v>1520091</v>
      </c>
      <c r="G20" s="123" t="s">
        <v>109</v>
      </c>
      <c r="H20" s="22">
        <v>4.5</v>
      </c>
      <c r="I20" s="54">
        <v>81</v>
      </c>
      <c r="J20" s="54">
        <v>72</v>
      </c>
      <c r="K20" s="54">
        <v>9</v>
      </c>
      <c r="L20" s="55"/>
      <c r="M20" s="55"/>
      <c r="N20" s="15"/>
      <c r="O20" s="56">
        <v>5</v>
      </c>
      <c r="P20" s="15"/>
      <c r="Q20" s="15"/>
      <c r="R20" s="15"/>
      <c r="S20" s="15"/>
      <c r="T20" s="15">
        <v>1</v>
      </c>
      <c r="U20" s="61">
        <v>1520103</v>
      </c>
      <c r="V20" s="61" t="s">
        <v>48</v>
      </c>
      <c r="W20" s="24">
        <v>2</v>
      </c>
      <c r="X20" s="24">
        <v>36</v>
      </c>
      <c r="Y20" s="24">
        <v>2</v>
      </c>
      <c r="Z20" s="23">
        <v>1</v>
      </c>
      <c r="AA20" s="15" t="s">
        <v>49</v>
      </c>
      <c r="AB20" s="15"/>
      <c r="AC20" s="110"/>
    </row>
    <row r="21" spans="1:29" ht="21" customHeight="1">
      <c r="A21" s="133"/>
      <c r="B21" s="141"/>
      <c r="C21" s="143"/>
      <c r="D21" s="155"/>
      <c r="E21" s="17">
        <v>2</v>
      </c>
      <c r="F21" s="124" t="s">
        <v>110</v>
      </c>
      <c r="G21" s="125" t="s">
        <v>111</v>
      </c>
      <c r="H21" s="15">
        <v>2</v>
      </c>
      <c r="I21" s="15">
        <v>36</v>
      </c>
      <c r="J21" s="15">
        <v>18</v>
      </c>
      <c r="K21" s="15">
        <v>18</v>
      </c>
      <c r="L21" s="49"/>
      <c r="M21" s="15"/>
      <c r="N21" s="15"/>
      <c r="O21" s="56">
        <v>2</v>
      </c>
      <c r="P21" s="15"/>
      <c r="Q21" s="15"/>
      <c r="R21" s="15"/>
      <c r="S21" s="15"/>
      <c r="T21" s="15"/>
      <c r="U21" s="15"/>
      <c r="V21" s="20"/>
      <c r="W21" s="15"/>
      <c r="X21" s="15"/>
      <c r="Y21" s="15"/>
      <c r="Z21" s="111"/>
      <c r="AA21" s="49"/>
      <c r="AB21" s="15"/>
      <c r="AC21" s="110"/>
    </row>
    <row r="22" spans="1:29" ht="17.25" customHeight="1">
      <c r="A22" s="133"/>
      <c r="B22" s="141"/>
      <c r="C22" s="143"/>
      <c r="D22" s="155"/>
      <c r="E22" s="17">
        <v>3</v>
      </c>
      <c r="F22" s="124">
        <v>1520013</v>
      </c>
      <c r="G22" s="123" t="s">
        <v>50</v>
      </c>
      <c r="H22" s="23">
        <v>5</v>
      </c>
      <c r="I22" s="15">
        <v>90</v>
      </c>
      <c r="J22" s="15">
        <v>45</v>
      </c>
      <c r="K22" s="15">
        <v>45</v>
      </c>
      <c r="L22" s="15" t="s">
        <v>49</v>
      </c>
      <c r="M22" s="15"/>
      <c r="N22" s="57"/>
      <c r="O22" s="15">
        <v>5</v>
      </c>
      <c r="P22" s="15"/>
      <c r="Q22" s="15"/>
      <c r="R22" s="15"/>
      <c r="S22" s="15"/>
      <c r="T22" s="15"/>
      <c r="U22" s="15"/>
      <c r="V22" s="20"/>
      <c r="W22" s="15"/>
      <c r="X22" s="15"/>
      <c r="Y22" s="15"/>
      <c r="Z22" s="111"/>
      <c r="AA22" s="49"/>
      <c r="AB22" s="15"/>
      <c r="AC22" s="110"/>
    </row>
    <row r="23" spans="1:29" ht="17.25" customHeight="1">
      <c r="A23" s="133"/>
      <c r="B23" s="141"/>
      <c r="C23" s="143"/>
      <c r="D23" s="155"/>
      <c r="E23" s="17">
        <v>4</v>
      </c>
      <c r="F23" s="124">
        <v>1520014</v>
      </c>
      <c r="G23" s="123" t="s">
        <v>112</v>
      </c>
      <c r="H23" s="23">
        <v>3</v>
      </c>
      <c r="I23" s="15">
        <v>54</v>
      </c>
      <c r="J23" s="15">
        <v>27</v>
      </c>
      <c r="K23" s="15">
        <v>27</v>
      </c>
      <c r="L23" s="58" t="s">
        <v>49</v>
      </c>
      <c r="M23" s="59" t="s">
        <v>25</v>
      </c>
      <c r="N23" s="15"/>
      <c r="O23" s="45"/>
      <c r="P23" s="15">
        <v>3</v>
      </c>
      <c r="Q23" s="15"/>
      <c r="R23" s="15"/>
      <c r="S23" s="15"/>
      <c r="T23" s="15"/>
      <c r="U23" s="15"/>
      <c r="V23" s="20"/>
      <c r="W23" s="15"/>
      <c r="X23" s="15"/>
      <c r="Y23" s="15"/>
      <c r="Z23" s="111"/>
      <c r="AA23" s="49"/>
      <c r="AB23" s="15"/>
      <c r="AC23" s="110"/>
    </row>
    <row r="24" spans="1:29" ht="18.75" customHeight="1">
      <c r="A24" s="133"/>
      <c r="B24" s="141"/>
      <c r="C24" s="143"/>
      <c r="D24" s="155"/>
      <c r="E24" s="17">
        <v>5</v>
      </c>
      <c r="F24" s="17">
        <v>1520099</v>
      </c>
      <c r="G24" s="17" t="s">
        <v>51</v>
      </c>
      <c r="H24" s="24">
        <v>4</v>
      </c>
      <c r="I24" s="57">
        <v>72</v>
      </c>
      <c r="J24" s="60">
        <v>54</v>
      </c>
      <c r="K24" s="57">
        <v>18</v>
      </c>
      <c r="L24" s="61"/>
      <c r="M24" s="61"/>
      <c r="N24" s="57"/>
      <c r="O24" s="57"/>
      <c r="P24" s="57">
        <v>4</v>
      </c>
      <c r="Q24" s="15"/>
      <c r="R24" s="15"/>
      <c r="S24" s="15"/>
      <c r="T24" s="15"/>
      <c r="U24" s="15"/>
      <c r="V24" s="56"/>
      <c r="W24" s="45"/>
      <c r="X24" s="45"/>
      <c r="Y24" s="45"/>
      <c r="Z24" s="45"/>
      <c r="AA24" s="45"/>
      <c r="AB24" s="15"/>
      <c r="AC24" s="110"/>
    </row>
    <row r="25" spans="1:29" ht="18.75" customHeight="1">
      <c r="A25" s="133"/>
      <c r="B25" s="141"/>
      <c r="C25" s="143"/>
      <c r="D25" s="155"/>
      <c r="E25" s="17" t="s">
        <v>43</v>
      </c>
      <c r="F25" s="17"/>
      <c r="G25" s="17"/>
      <c r="H25" s="25">
        <f>SUM(H20:H24)</f>
        <v>18.5</v>
      </c>
      <c r="I25" s="62">
        <f>SUM(I20:I24)</f>
        <v>333</v>
      </c>
      <c r="J25" s="62">
        <f>SUM(J20:J24)</f>
        <v>216</v>
      </c>
      <c r="K25" s="62">
        <f>SUM(K20:K24)</f>
        <v>117</v>
      </c>
      <c r="L25" s="63"/>
      <c r="M25" s="63"/>
      <c r="N25" s="63"/>
      <c r="O25" s="64">
        <f>SUM(O20:O24)</f>
        <v>12</v>
      </c>
      <c r="P25" s="64">
        <f>SUM(P20:P24)</f>
        <v>7</v>
      </c>
      <c r="Q25" s="63"/>
      <c r="R25" s="63"/>
      <c r="S25" s="63"/>
      <c r="T25" s="15"/>
      <c r="U25" s="130" t="s">
        <v>43</v>
      </c>
      <c r="V25" s="132"/>
      <c r="W25" s="63">
        <f>SUM(W20:W24)</f>
        <v>2</v>
      </c>
      <c r="X25" s="63">
        <f>SUM(X20:X24)</f>
        <v>36</v>
      </c>
      <c r="Y25" s="15"/>
      <c r="Z25" s="15"/>
      <c r="AA25" s="15"/>
      <c r="AB25" s="15"/>
      <c r="AC25" s="110"/>
    </row>
    <row r="26" spans="1:29" ht="18.75" customHeight="1">
      <c r="A26" s="133">
        <v>3</v>
      </c>
      <c r="B26" s="141"/>
      <c r="C26" s="133" t="s">
        <v>52</v>
      </c>
      <c r="D26" s="155"/>
      <c r="E26" s="17">
        <v>1</v>
      </c>
      <c r="F26" s="116" t="s">
        <v>53</v>
      </c>
      <c r="G26" s="17" t="s">
        <v>54</v>
      </c>
      <c r="H26" s="26">
        <v>2</v>
      </c>
      <c r="I26" s="65">
        <v>36</v>
      </c>
      <c r="J26" s="65">
        <v>18</v>
      </c>
      <c r="K26" s="65">
        <v>18</v>
      </c>
      <c r="L26" s="66"/>
      <c r="M26" s="43"/>
      <c r="N26" s="67">
        <v>3</v>
      </c>
      <c r="O26" s="15"/>
      <c r="P26" s="15"/>
      <c r="Q26" s="15"/>
      <c r="R26" s="15"/>
      <c r="S26" s="15"/>
      <c r="T26" s="55"/>
      <c r="U26" s="55"/>
      <c r="V26" s="55"/>
      <c r="W26" s="55"/>
      <c r="X26" s="55"/>
      <c r="Y26" s="55"/>
      <c r="Z26" s="55"/>
      <c r="AA26" s="112"/>
      <c r="AB26" s="15"/>
      <c r="AC26" s="110"/>
    </row>
    <row r="27" spans="1:29" ht="18.75" customHeight="1">
      <c r="A27" s="133"/>
      <c r="B27" s="141"/>
      <c r="C27" s="133"/>
      <c r="D27" s="155"/>
      <c r="E27" s="17">
        <v>2</v>
      </c>
      <c r="F27" s="17">
        <v>1520096</v>
      </c>
      <c r="G27" s="17" t="s">
        <v>55</v>
      </c>
      <c r="H27" s="24">
        <v>4</v>
      </c>
      <c r="I27" s="57">
        <v>72</v>
      </c>
      <c r="J27" s="60">
        <v>63</v>
      </c>
      <c r="K27" s="57">
        <v>9</v>
      </c>
      <c r="L27" s="61"/>
      <c r="M27" s="61"/>
      <c r="N27" s="57"/>
      <c r="O27" s="68"/>
      <c r="P27" s="57">
        <v>4</v>
      </c>
      <c r="Q27" s="100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10"/>
    </row>
    <row r="28" spans="1:29" ht="18.75" customHeight="1">
      <c r="A28" s="133"/>
      <c r="B28" s="141"/>
      <c r="C28" s="133"/>
      <c r="D28" s="155"/>
      <c r="E28" s="17">
        <v>3</v>
      </c>
      <c r="F28" s="17"/>
      <c r="G28" s="17" t="s">
        <v>56</v>
      </c>
      <c r="H28" s="27">
        <v>4</v>
      </c>
      <c r="I28" s="57">
        <v>72</v>
      </c>
      <c r="J28" s="60">
        <v>18</v>
      </c>
      <c r="K28" s="57">
        <v>54</v>
      </c>
      <c r="L28" s="58" t="s">
        <v>49</v>
      </c>
      <c r="M28" s="60"/>
      <c r="N28" s="57"/>
      <c r="O28" s="57"/>
      <c r="P28" s="57">
        <v>4</v>
      </c>
      <c r="Q28" s="100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10"/>
    </row>
    <row r="29" spans="1:29" ht="18.75" customHeight="1">
      <c r="A29" s="133"/>
      <c r="B29" s="141"/>
      <c r="C29" s="133"/>
      <c r="D29" s="155"/>
      <c r="E29" s="17">
        <v>4</v>
      </c>
      <c r="F29" s="17">
        <v>1520269</v>
      </c>
      <c r="G29" s="17" t="s">
        <v>57</v>
      </c>
      <c r="H29" s="24">
        <v>4</v>
      </c>
      <c r="I29" s="57">
        <v>72</v>
      </c>
      <c r="J29" s="57">
        <v>36</v>
      </c>
      <c r="K29" s="57">
        <v>36</v>
      </c>
      <c r="L29" s="58" t="s">
        <v>49</v>
      </c>
      <c r="M29" s="61"/>
      <c r="N29" s="57"/>
      <c r="O29" s="57"/>
      <c r="P29" s="57">
        <v>4</v>
      </c>
      <c r="Q29" s="100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10"/>
    </row>
    <row r="30" spans="1:29" ht="18.75" customHeight="1">
      <c r="A30" s="133"/>
      <c r="B30" s="141"/>
      <c r="C30" s="133"/>
      <c r="D30" s="155"/>
      <c r="E30" s="17">
        <v>5</v>
      </c>
      <c r="F30" s="126" t="s">
        <v>113</v>
      </c>
      <c r="G30" s="17" t="s">
        <v>58</v>
      </c>
      <c r="H30" s="28">
        <v>3</v>
      </c>
      <c r="I30" s="69">
        <v>54</v>
      </c>
      <c r="J30" s="70">
        <v>30</v>
      </c>
      <c r="K30" s="69">
        <v>24</v>
      </c>
      <c r="L30" s="71" t="s">
        <v>59</v>
      </c>
      <c r="M30" s="59"/>
      <c r="N30" s="72"/>
      <c r="O30" s="72"/>
      <c r="P30" s="58"/>
      <c r="Q30" s="54">
        <v>3</v>
      </c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10"/>
    </row>
    <row r="31" spans="1:29" ht="18.75" customHeight="1">
      <c r="A31" s="133"/>
      <c r="B31" s="141"/>
      <c r="C31" s="133"/>
      <c r="D31" s="21"/>
      <c r="E31" s="17" t="s">
        <v>43</v>
      </c>
      <c r="F31" s="17"/>
      <c r="G31" s="17"/>
      <c r="H31" s="29">
        <f>SUM(H26:H30)</f>
        <v>17</v>
      </c>
      <c r="I31" s="29">
        <f>SUM(I26:I30)</f>
        <v>306</v>
      </c>
      <c r="J31" s="29">
        <f>SUM(J26:J30)</f>
        <v>165</v>
      </c>
      <c r="K31" s="29">
        <f>SUM(K26:K30)</f>
        <v>141</v>
      </c>
      <c r="L31" s="73"/>
      <c r="M31" s="17"/>
      <c r="N31" s="29">
        <f>SUM(N26:N30)</f>
        <v>3</v>
      </c>
      <c r="O31" s="29">
        <f>SUM(O26:O30)</f>
        <v>0</v>
      </c>
      <c r="P31" s="29">
        <f>SUM(P26:P30)</f>
        <v>12</v>
      </c>
      <c r="Q31" s="29">
        <f>SUM(Q26:Q30)</f>
        <v>3</v>
      </c>
      <c r="R31" s="79"/>
      <c r="S31" s="79"/>
      <c r="T31" s="130" t="s">
        <v>43</v>
      </c>
      <c r="U31" s="131"/>
      <c r="V31" s="132"/>
      <c r="W31" s="29">
        <v>0</v>
      </c>
      <c r="X31" s="29">
        <v>0</v>
      </c>
      <c r="Y31" s="17"/>
      <c r="Z31" s="17"/>
      <c r="AA31" s="17"/>
      <c r="AB31" s="17"/>
      <c r="AC31" s="110"/>
    </row>
    <row r="32" spans="1:29" ht="23.25" customHeight="1">
      <c r="A32" s="136">
        <v>4</v>
      </c>
      <c r="B32" s="141"/>
      <c r="C32" s="149" t="s">
        <v>60</v>
      </c>
      <c r="D32" s="155"/>
      <c r="E32" s="17">
        <v>1</v>
      </c>
      <c r="F32" s="17">
        <v>1520282</v>
      </c>
      <c r="G32" s="17" t="s">
        <v>61</v>
      </c>
      <c r="H32" s="27">
        <v>5</v>
      </c>
      <c r="I32" s="61">
        <v>90</v>
      </c>
      <c r="J32" s="74">
        <v>45</v>
      </c>
      <c r="K32" s="61">
        <v>45</v>
      </c>
      <c r="L32" s="71" t="s">
        <v>59</v>
      </c>
      <c r="M32" s="59" t="s">
        <v>25</v>
      </c>
      <c r="N32" s="57"/>
      <c r="O32" s="57"/>
      <c r="P32" s="57">
        <v>5</v>
      </c>
      <c r="Q32" s="15"/>
      <c r="R32" s="101"/>
      <c r="S32" s="15"/>
      <c r="T32" s="15">
        <v>1</v>
      </c>
      <c r="U32" s="87">
        <v>1520145</v>
      </c>
      <c r="V32" s="87" t="s">
        <v>62</v>
      </c>
      <c r="W32" s="102">
        <v>3</v>
      </c>
      <c r="X32" s="103">
        <v>54</v>
      </c>
      <c r="Y32" s="75">
        <v>3</v>
      </c>
      <c r="Z32" s="43">
        <v>5</v>
      </c>
      <c r="AA32" s="77" t="s">
        <v>49</v>
      </c>
      <c r="AB32" s="15"/>
      <c r="AC32" s="110"/>
    </row>
    <row r="33" spans="1:29" ht="28.5" customHeight="1">
      <c r="A33" s="148"/>
      <c r="B33" s="141"/>
      <c r="C33" s="150"/>
      <c r="D33" s="155"/>
      <c r="E33" s="17">
        <v>2</v>
      </c>
      <c r="F33" s="126"/>
      <c r="G33" s="17" t="s">
        <v>63</v>
      </c>
      <c r="H33" s="30">
        <v>2</v>
      </c>
      <c r="I33" s="67">
        <v>36</v>
      </c>
      <c r="J33" s="75">
        <v>18</v>
      </c>
      <c r="K33" s="43">
        <v>18</v>
      </c>
      <c r="L33" s="71" t="s">
        <v>59</v>
      </c>
      <c r="M33" s="76" t="s">
        <v>25</v>
      </c>
      <c r="N33" s="77"/>
      <c r="O33" s="67"/>
      <c r="P33" s="78"/>
      <c r="Q33" s="67">
        <v>2</v>
      </c>
      <c r="R33" s="101"/>
      <c r="S33" s="15"/>
      <c r="T33" s="15">
        <v>2</v>
      </c>
      <c r="U33" s="117" t="s">
        <v>64</v>
      </c>
      <c r="V33" s="104" t="s">
        <v>65</v>
      </c>
      <c r="W33" s="67">
        <v>4</v>
      </c>
      <c r="X33" s="67">
        <v>72</v>
      </c>
      <c r="Y33" s="75">
        <v>4</v>
      </c>
      <c r="Z33" s="43">
        <v>5</v>
      </c>
      <c r="AA33" s="77" t="s">
        <v>66</v>
      </c>
      <c r="AB33" s="15"/>
      <c r="AC33" s="110"/>
    </row>
    <row r="34" spans="1:29" ht="18.75" customHeight="1">
      <c r="A34" s="148"/>
      <c r="B34" s="141"/>
      <c r="C34" s="150"/>
      <c r="D34" s="155"/>
      <c r="E34" s="17">
        <v>3</v>
      </c>
      <c r="F34" s="126" t="s">
        <v>115</v>
      </c>
      <c r="G34" s="126" t="s">
        <v>114</v>
      </c>
      <c r="H34" s="31">
        <v>4</v>
      </c>
      <c r="I34" s="72">
        <v>72</v>
      </c>
      <c r="J34" s="72">
        <v>18</v>
      </c>
      <c r="K34" s="72">
        <v>54</v>
      </c>
      <c r="L34" s="71" t="s">
        <v>59</v>
      </c>
      <c r="M34" s="59"/>
      <c r="N34" s="57"/>
      <c r="O34" s="57"/>
      <c r="P34" s="57"/>
      <c r="Q34" s="15">
        <v>4</v>
      </c>
      <c r="R34" s="101"/>
      <c r="S34" s="15"/>
      <c r="T34" s="15"/>
      <c r="U34" s="58"/>
      <c r="V34" s="104"/>
      <c r="W34" s="67"/>
      <c r="X34" s="67"/>
      <c r="Y34" s="75"/>
      <c r="Z34" s="43"/>
      <c r="AA34" s="77"/>
      <c r="AB34" s="15"/>
      <c r="AC34" s="110"/>
    </row>
    <row r="35" spans="1:28" ht="18.75" customHeight="1">
      <c r="A35" s="137"/>
      <c r="B35" s="141"/>
      <c r="C35" s="151"/>
      <c r="D35" s="21"/>
      <c r="E35" s="17" t="s">
        <v>43</v>
      </c>
      <c r="F35" s="17"/>
      <c r="G35" s="17"/>
      <c r="H35" s="32">
        <f>SUM(H32:H34)</f>
        <v>11</v>
      </c>
      <c r="I35" s="29">
        <f>SUM(I32:I34)</f>
        <v>198</v>
      </c>
      <c r="J35" s="29">
        <f>SUM(J32:J34)</f>
        <v>81</v>
      </c>
      <c r="K35" s="29">
        <f>SUM(K32:K34)</f>
        <v>117</v>
      </c>
      <c r="L35" s="17"/>
      <c r="M35" s="17"/>
      <c r="N35" s="79">
        <f>SUM(N32:N34)</f>
        <v>0</v>
      </c>
      <c r="O35" s="79">
        <f>SUM(O32:O34)</f>
        <v>0</v>
      </c>
      <c r="P35" s="79">
        <f>SUM(P32:P34)</f>
        <v>5</v>
      </c>
      <c r="Q35" s="79">
        <f>SUM(Q32:Q34)</f>
        <v>6</v>
      </c>
      <c r="R35" s="29">
        <f>SUM(R32:R34)</f>
        <v>0</v>
      </c>
      <c r="S35" s="79"/>
      <c r="T35" s="130" t="s">
        <v>43</v>
      </c>
      <c r="U35" s="131"/>
      <c r="V35" s="132"/>
      <c r="W35" s="29">
        <f>SUM(W32:W33)</f>
        <v>7</v>
      </c>
      <c r="X35" s="29">
        <f>SUM(X32:X33)</f>
        <v>126</v>
      </c>
      <c r="Y35" s="17"/>
      <c r="Z35" s="17"/>
      <c r="AA35" s="113"/>
      <c r="AB35" s="17"/>
    </row>
    <row r="36" spans="1:28" ht="31.5" customHeight="1">
      <c r="A36" s="133">
        <v>5</v>
      </c>
      <c r="B36" s="141"/>
      <c r="C36" s="143" t="s">
        <v>67</v>
      </c>
      <c r="D36" s="33" t="s">
        <v>68</v>
      </c>
      <c r="E36" s="17">
        <v>1</v>
      </c>
      <c r="F36" s="17">
        <v>1520141</v>
      </c>
      <c r="G36" s="17" t="s">
        <v>69</v>
      </c>
      <c r="H36" s="26">
        <v>4.5</v>
      </c>
      <c r="I36" s="80">
        <v>81</v>
      </c>
      <c r="J36" s="80">
        <v>30</v>
      </c>
      <c r="K36" s="80">
        <v>51</v>
      </c>
      <c r="L36" s="77" t="s">
        <v>49</v>
      </c>
      <c r="M36" s="76"/>
      <c r="N36" s="67"/>
      <c r="O36" s="67"/>
      <c r="P36" s="81"/>
      <c r="Q36" s="34">
        <v>5</v>
      </c>
      <c r="R36" s="57"/>
      <c r="S36" s="15"/>
      <c r="T36" s="15">
        <v>1</v>
      </c>
      <c r="U36" s="15">
        <v>1520104</v>
      </c>
      <c r="V36" s="56" t="s">
        <v>70</v>
      </c>
      <c r="W36" s="15">
        <v>18</v>
      </c>
      <c r="X36" s="15">
        <v>324</v>
      </c>
      <c r="Y36" s="15">
        <v>18</v>
      </c>
      <c r="Z36" s="15">
        <v>6</v>
      </c>
      <c r="AA36" s="114"/>
      <c r="AB36" s="15"/>
    </row>
    <row r="37" spans="1:28" ht="23.25" customHeight="1">
      <c r="A37" s="133"/>
      <c r="B37" s="141"/>
      <c r="C37" s="143"/>
      <c r="D37" s="33"/>
      <c r="E37" s="17">
        <v>2</v>
      </c>
      <c r="F37" s="17">
        <v>1520101</v>
      </c>
      <c r="G37" s="17" t="s">
        <v>71</v>
      </c>
      <c r="H37" s="34">
        <v>5</v>
      </c>
      <c r="I37" s="67">
        <v>90</v>
      </c>
      <c r="J37" s="67">
        <v>40</v>
      </c>
      <c r="K37" s="67">
        <v>50</v>
      </c>
      <c r="L37" s="77" t="s">
        <v>49</v>
      </c>
      <c r="M37" s="43"/>
      <c r="N37" s="67"/>
      <c r="O37" s="67"/>
      <c r="P37" s="67"/>
      <c r="Q37" s="67"/>
      <c r="R37" s="89">
        <v>5</v>
      </c>
      <c r="S37" s="15"/>
      <c r="T37" s="15"/>
      <c r="U37" s="56"/>
      <c r="V37" s="56"/>
      <c r="W37" s="15"/>
      <c r="X37" s="15"/>
      <c r="Y37" s="15"/>
      <c r="Z37" s="15"/>
      <c r="AA37" s="114"/>
      <c r="AB37" s="15"/>
    </row>
    <row r="38" spans="1:28" ht="27" customHeight="1">
      <c r="A38" s="133"/>
      <c r="B38" s="141"/>
      <c r="C38" s="143"/>
      <c r="D38" s="33"/>
      <c r="E38" s="17">
        <v>3</v>
      </c>
      <c r="F38" s="126" t="s">
        <v>116</v>
      </c>
      <c r="G38" s="17" t="s">
        <v>72</v>
      </c>
      <c r="H38" s="35">
        <v>3</v>
      </c>
      <c r="I38" s="58">
        <v>54</v>
      </c>
      <c r="J38" s="58">
        <v>27</v>
      </c>
      <c r="K38" s="58">
        <v>27</v>
      </c>
      <c r="L38" s="71" t="s">
        <v>59</v>
      </c>
      <c r="M38" s="59"/>
      <c r="N38" s="72"/>
      <c r="O38" s="72"/>
      <c r="P38" s="72"/>
      <c r="Q38" s="72"/>
      <c r="R38" s="105">
        <v>3</v>
      </c>
      <c r="S38" s="15"/>
      <c r="T38" s="15"/>
      <c r="U38" s="15"/>
      <c r="V38" s="56"/>
      <c r="W38" s="15"/>
      <c r="X38" s="15"/>
      <c r="Y38" s="15"/>
      <c r="Z38" s="15"/>
      <c r="AA38" s="114"/>
      <c r="AB38" s="15"/>
    </row>
    <row r="39" spans="1:28" ht="15" customHeight="1">
      <c r="A39" s="133"/>
      <c r="B39" s="141"/>
      <c r="C39" s="143"/>
      <c r="D39" s="33"/>
      <c r="E39" s="17" t="s">
        <v>43</v>
      </c>
      <c r="F39" s="17"/>
      <c r="G39" s="17"/>
      <c r="H39" s="36">
        <f>SUM(H36:H38)</f>
        <v>12.5</v>
      </c>
      <c r="I39" s="63">
        <f>SUM(I36:I38)</f>
        <v>225</v>
      </c>
      <c r="J39" s="63">
        <f>SUM(J36:J38)</f>
        <v>97</v>
      </c>
      <c r="K39" s="63">
        <f>SUM(K36:K38)</f>
        <v>128</v>
      </c>
      <c r="L39" s="82"/>
      <c r="M39" s="63"/>
      <c r="N39" s="63"/>
      <c r="O39" s="63"/>
      <c r="P39" s="62">
        <f>SUM(P36:P38)</f>
        <v>0</v>
      </c>
      <c r="Q39" s="62">
        <f>SUM(Q36:Q38)</f>
        <v>5</v>
      </c>
      <c r="R39" s="62">
        <f>SUM(R36:R38)</f>
        <v>8</v>
      </c>
      <c r="S39" s="106"/>
      <c r="T39" s="15"/>
      <c r="U39" s="133" t="s">
        <v>43</v>
      </c>
      <c r="V39" s="133"/>
      <c r="W39" s="107">
        <f>SUM(W36:W38)</f>
        <v>18</v>
      </c>
      <c r="X39" s="107">
        <f>SUM(X36:X38)</f>
        <v>324</v>
      </c>
      <c r="Y39" s="115"/>
      <c r="Z39" s="45"/>
      <c r="AA39" s="114"/>
      <c r="AB39" s="15"/>
    </row>
    <row r="40" spans="1:28" ht="33" customHeight="1">
      <c r="A40" s="133">
        <v>6</v>
      </c>
      <c r="B40" s="141"/>
      <c r="C40" s="152" t="s">
        <v>73</v>
      </c>
      <c r="D40" s="33"/>
      <c r="E40" s="17">
        <v>1</v>
      </c>
      <c r="F40" s="126" t="s">
        <v>117</v>
      </c>
      <c r="G40" s="17" t="s">
        <v>74</v>
      </c>
      <c r="H40" s="37">
        <v>2</v>
      </c>
      <c r="I40" s="83">
        <v>36</v>
      </c>
      <c r="J40" s="84">
        <v>18</v>
      </c>
      <c r="K40" s="83">
        <v>18</v>
      </c>
      <c r="L40" s="85"/>
      <c r="M40" s="85"/>
      <c r="N40" s="15"/>
      <c r="O40" s="15"/>
      <c r="P40" s="15"/>
      <c r="Q40" s="15"/>
      <c r="R40" s="15">
        <v>2</v>
      </c>
      <c r="S40" s="15"/>
      <c r="T40" s="15">
        <v>1</v>
      </c>
      <c r="U40" s="58">
        <v>1520142</v>
      </c>
      <c r="V40" s="58" t="s">
        <v>75</v>
      </c>
      <c r="W40" s="108">
        <v>3</v>
      </c>
      <c r="X40" s="67">
        <v>54</v>
      </c>
      <c r="Y40" s="33">
        <v>3</v>
      </c>
      <c r="Z40" s="33">
        <v>5</v>
      </c>
      <c r="AA40" s="58" t="s">
        <v>49</v>
      </c>
      <c r="AB40" s="15"/>
    </row>
    <row r="41" spans="1:28" ht="18.75" customHeight="1">
      <c r="A41" s="133"/>
      <c r="B41" s="141"/>
      <c r="C41" s="153"/>
      <c r="D41" s="38"/>
      <c r="E41" s="17">
        <v>2</v>
      </c>
      <c r="F41" s="126" t="s">
        <v>118</v>
      </c>
      <c r="G41" s="17" t="s">
        <v>76</v>
      </c>
      <c r="H41" s="39">
        <v>2</v>
      </c>
      <c r="I41" s="83">
        <v>36</v>
      </c>
      <c r="J41" s="86">
        <v>18</v>
      </c>
      <c r="K41" s="83">
        <v>18</v>
      </c>
      <c r="L41" s="87" t="s">
        <v>49</v>
      </c>
      <c r="M41" s="85"/>
      <c r="N41" s="15"/>
      <c r="O41" s="15"/>
      <c r="P41" s="15"/>
      <c r="Q41" s="15"/>
      <c r="R41" s="15"/>
      <c r="S41" s="15"/>
      <c r="T41" s="15"/>
      <c r="U41" s="15"/>
      <c r="V41" s="20"/>
      <c r="W41" s="15"/>
      <c r="X41" s="15"/>
      <c r="Y41" s="15"/>
      <c r="Z41" s="15"/>
      <c r="AA41" s="114"/>
      <c r="AB41" s="15"/>
    </row>
    <row r="42" spans="1:28" ht="18.75" customHeight="1">
      <c r="A42" s="133"/>
      <c r="B42" s="141"/>
      <c r="C42" s="153"/>
      <c r="D42" s="38"/>
      <c r="E42" s="17">
        <v>3</v>
      </c>
      <c r="F42" s="127"/>
      <c r="G42" s="17" t="s">
        <v>77</v>
      </c>
      <c r="H42" s="17">
        <v>3</v>
      </c>
      <c r="I42" s="17">
        <v>54</v>
      </c>
      <c r="J42" s="17">
        <v>27</v>
      </c>
      <c r="K42" s="17">
        <v>27</v>
      </c>
      <c r="L42" s="87" t="s">
        <v>49</v>
      </c>
      <c r="M42" s="43"/>
      <c r="N42" s="15"/>
      <c r="O42" s="15"/>
      <c r="P42" s="15"/>
      <c r="Q42" s="15"/>
      <c r="R42" s="15"/>
      <c r="S42" s="15"/>
      <c r="T42" s="15"/>
      <c r="U42" s="15"/>
      <c r="V42" s="20"/>
      <c r="W42" s="15"/>
      <c r="X42" s="15"/>
      <c r="Y42" s="15"/>
      <c r="Z42" s="15"/>
      <c r="AA42" s="114"/>
      <c r="AB42" s="15"/>
    </row>
    <row r="43" spans="1:28" ht="18.75" customHeight="1">
      <c r="A43" s="133"/>
      <c r="B43" s="141"/>
      <c r="C43" s="153"/>
      <c r="D43" s="38"/>
      <c r="E43" s="17">
        <v>4</v>
      </c>
      <c r="F43" s="17">
        <v>1520145</v>
      </c>
      <c r="G43" s="17" t="s">
        <v>78</v>
      </c>
      <c r="H43" s="31">
        <v>3</v>
      </c>
      <c r="I43" s="72">
        <v>54</v>
      </c>
      <c r="J43" s="72">
        <v>18</v>
      </c>
      <c r="K43" s="72">
        <v>36</v>
      </c>
      <c r="L43" s="58" t="s">
        <v>49</v>
      </c>
      <c r="M43" s="59"/>
      <c r="N43" s="15"/>
      <c r="O43" s="15"/>
      <c r="P43" s="15"/>
      <c r="Q43" s="15">
        <v>3</v>
      </c>
      <c r="R43" s="15"/>
      <c r="S43" s="15"/>
      <c r="T43" s="15"/>
      <c r="U43" s="15"/>
      <c r="V43" s="20"/>
      <c r="W43" s="15"/>
      <c r="X43" s="15"/>
      <c r="Y43" s="15"/>
      <c r="Z43" s="15"/>
      <c r="AA43" s="114"/>
      <c r="AB43" s="15"/>
    </row>
    <row r="44" spans="1:28" ht="18.75" customHeight="1">
      <c r="A44" s="133"/>
      <c r="B44" s="141"/>
      <c r="C44" s="153"/>
      <c r="D44" s="38"/>
      <c r="E44" s="17">
        <v>5</v>
      </c>
      <c r="F44" s="17" t="s">
        <v>79</v>
      </c>
      <c r="G44" s="17" t="s">
        <v>80</v>
      </c>
      <c r="H44" s="40">
        <v>2</v>
      </c>
      <c r="I44" s="67">
        <v>36</v>
      </c>
      <c r="J44" s="88">
        <v>27</v>
      </c>
      <c r="K44" s="89">
        <v>9</v>
      </c>
      <c r="L44" s="66"/>
      <c r="M44" s="43"/>
      <c r="N44" s="67"/>
      <c r="O44" s="15"/>
      <c r="P44" s="15"/>
      <c r="Q44" s="55"/>
      <c r="R44" s="15">
        <v>2</v>
      </c>
      <c r="S44" s="15"/>
      <c r="T44" s="15"/>
      <c r="U44" s="15"/>
      <c r="V44" s="20"/>
      <c r="W44" s="15"/>
      <c r="X44" s="15"/>
      <c r="Y44" s="15"/>
      <c r="Z44" s="15"/>
      <c r="AA44" s="114"/>
      <c r="AB44" s="15"/>
    </row>
    <row r="45" spans="1:28" ht="18.75" customHeight="1">
      <c r="A45" s="133"/>
      <c r="B45" s="141"/>
      <c r="C45" s="153"/>
      <c r="D45" s="38"/>
      <c r="E45" s="17">
        <v>6</v>
      </c>
      <c r="F45" s="17" t="s">
        <v>81</v>
      </c>
      <c r="G45" s="17" t="s">
        <v>82</v>
      </c>
      <c r="H45" s="30">
        <v>3</v>
      </c>
      <c r="I45" s="43">
        <v>54</v>
      </c>
      <c r="J45" s="75">
        <v>27</v>
      </c>
      <c r="K45" s="43">
        <v>27</v>
      </c>
      <c r="L45" s="58" t="s">
        <v>49</v>
      </c>
      <c r="M45" s="43"/>
      <c r="N45" s="67"/>
      <c r="O45" s="15"/>
      <c r="P45" s="15"/>
      <c r="Q45" s="55"/>
      <c r="R45" s="15"/>
      <c r="S45" s="15"/>
      <c r="T45" s="15"/>
      <c r="U45" s="15"/>
      <c r="V45" s="20"/>
      <c r="W45" s="15"/>
      <c r="X45" s="15"/>
      <c r="Y45" s="15"/>
      <c r="Z45" s="15"/>
      <c r="AA45" s="114"/>
      <c r="AB45" s="15"/>
    </row>
    <row r="46" spans="1:28" ht="18.75" customHeight="1">
      <c r="A46" s="133"/>
      <c r="B46" s="141"/>
      <c r="C46" s="153"/>
      <c r="D46" s="38"/>
      <c r="E46" s="17"/>
      <c r="F46" s="17"/>
      <c r="G46" s="17" t="s">
        <v>83</v>
      </c>
      <c r="H46" s="30">
        <v>2</v>
      </c>
      <c r="I46" s="43">
        <v>36</v>
      </c>
      <c r="J46" s="75">
        <v>18</v>
      </c>
      <c r="K46" s="43">
        <v>18</v>
      </c>
      <c r="L46" s="58"/>
      <c r="M46" s="43"/>
      <c r="N46" s="67"/>
      <c r="O46" s="15"/>
      <c r="P46" s="15"/>
      <c r="Q46" s="55"/>
      <c r="R46" s="15"/>
      <c r="S46" s="15"/>
      <c r="T46" s="15"/>
      <c r="U46" s="15"/>
      <c r="V46" s="20"/>
      <c r="W46" s="15"/>
      <c r="X46" s="15"/>
      <c r="Y46" s="15"/>
      <c r="Z46" s="15"/>
      <c r="AA46" s="114"/>
      <c r="AB46" s="15"/>
    </row>
    <row r="47" spans="1:28" ht="18.75" customHeight="1">
      <c r="A47" s="133"/>
      <c r="B47" s="141"/>
      <c r="C47" s="153"/>
      <c r="D47" s="38"/>
      <c r="E47" s="41">
        <v>7</v>
      </c>
      <c r="F47" s="42"/>
      <c r="G47" s="43" t="s">
        <v>84</v>
      </c>
      <c r="H47" s="30">
        <v>3</v>
      </c>
      <c r="I47" s="43">
        <v>54</v>
      </c>
      <c r="J47" s="75">
        <v>27</v>
      </c>
      <c r="K47" s="43">
        <v>27</v>
      </c>
      <c r="L47" s="43" t="s">
        <v>49</v>
      </c>
      <c r="M47" s="61"/>
      <c r="N47" s="57"/>
      <c r="O47" s="57"/>
      <c r="P47" s="57"/>
      <c r="Q47" s="57"/>
      <c r="R47" s="61"/>
      <c r="S47" s="61"/>
      <c r="T47" s="15"/>
      <c r="U47" s="15"/>
      <c r="V47" s="20"/>
      <c r="W47" s="15"/>
      <c r="X47" s="15"/>
      <c r="Y47" s="15"/>
      <c r="Z47" s="15"/>
      <c r="AA47" s="114"/>
      <c r="AB47" s="15"/>
    </row>
    <row r="48" spans="1:28" ht="14.25" customHeight="1">
      <c r="A48" s="133"/>
      <c r="B48" s="142"/>
      <c r="C48" s="154"/>
      <c r="D48" s="44"/>
      <c r="E48" s="133" t="s">
        <v>43</v>
      </c>
      <c r="F48" s="139"/>
      <c r="G48" s="139"/>
      <c r="H48" s="32">
        <v>10</v>
      </c>
      <c r="I48" s="32">
        <v>180</v>
      </c>
      <c r="J48" s="32">
        <v>90</v>
      </c>
      <c r="K48" s="32">
        <v>90</v>
      </c>
      <c r="L48" s="17"/>
      <c r="M48" s="17"/>
      <c r="N48" s="79">
        <f>SUM(N40:N47)</f>
        <v>0</v>
      </c>
      <c r="O48" s="79">
        <f>SUM(O40:O47)</f>
        <v>0</v>
      </c>
      <c r="P48" s="79">
        <f>SUM(P40:P47)</f>
        <v>0</v>
      </c>
      <c r="Q48" s="79">
        <f>SUM(Q40:Q47)</f>
        <v>3</v>
      </c>
      <c r="R48" s="29">
        <f>SUM(R40:R47)</f>
        <v>4</v>
      </c>
      <c r="S48" s="79"/>
      <c r="T48" s="130" t="s">
        <v>43</v>
      </c>
      <c r="U48" s="131"/>
      <c r="V48" s="132"/>
      <c r="W48" s="29">
        <v>0</v>
      </c>
      <c r="X48" s="29">
        <v>0</v>
      </c>
      <c r="Y48" s="17"/>
      <c r="Z48" s="17"/>
      <c r="AA48" s="17"/>
      <c r="AB48" s="17"/>
    </row>
    <row r="49" spans="1:28" ht="18" customHeight="1">
      <c r="A49" s="133" t="s">
        <v>85</v>
      </c>
      <c r="B49" s="133"/>
      <c r="C49" s="133"/>
      <c r="D49" s="133"/>
      <c r="E49" s="133"/>
      <c r="F49" s="133"/>
      <c r="G49" s="133"/>
      <c r="H49" s="46">
        <f>SUM(H19,H18,H25,H31,H35,H39,H48)</f>
        <v>109.5</v>
      </c>
      <c r="I49" s="90">
        <f>SUM(I48,I39,I35,I31,I25,I19,I18)</f>
        <v>1971</v>
      </c>
      <c r="J49" s="90">
        <f>SUM(J18,J19,J25,J31,J35,J39,J48)</f>
        <v>1110</v>
      </c>
      <c r="K49" s="90">
        <f>SUM(K18,K19,K25,K31,K35,K39,K48)</f>
        <v>861</v>
      </c>
      <c r="L49" s="91"/>
      <c r="M49" s="91"/>
      <c r="N49" s="92">
        <f>SUM(N18,N19,N25,N31,N35,N39,N48)+2</f>
        <v>16.5</v>
      </c>
      <c r="O49" s="93">
        <f>SUM(O17,O19,O25,O31,O35,O39,O48)</f>
        <v>16</v>
      </c>
      <c r="P49" s="93">
        <f>SUM(P17,P19,P25,P31,P35,P39,P48)</f>
        <v>28</v>
      </c>
      <c r="Q49" s="109">
        <f>SUM(Q17,Q19,Q25,Q31,Q35,Q39,Q48)+2</f>
        <v>21</v>
      </c>
      <c r="R49" s="109">
        <f>SUM(R17,R19,R25,R31,R35,R39,R48)+10</f>
        <v>22</v>
      </c>
      <c r="S49" s="109">
        <v>18</v>
      </c>
      <c r="T49" s="133" t="s">
        <v>85</v>
      </c>
      <c r="U49" s="133"/>
      <c r="V49" s="133"/>
      <c r="W49" s="90">
        <f>SUM(W18,W25,W31,W35,W39,W48)</f>
        <v>37</v>
      </c>
      <c r="X49" s="90">
        <f>SUM(X18,X25,X31,X35,X39,X48)</f>
        <v>666</v>
      </c>
      <c r="Y49" s="17"/>
      <c r="Z49" s="17"/>
      <c r="AA49" s="17"/>
      <c r="AB49" s="17"/>
    </row>
    <row r="50" spans="1:28" ht="25.5" customHeight="1">
      <c r="A50" s="166" t="s">
        <v>120</v>
      </c>
      <c r="B50" s="144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</row>
    <row r="51" spans="1:9" ht="14.25" customHeight="1">
      <c r="A51" s="47"/>
      <c r="B51" s="47"/>
      <c r="C51" s="47"/>
      <c r="D51" s="47"/>
      <c r="E51" s="47"/>
      <c r="F51" s="47"/>
      <c r="G51" s="47"/>
      <c r="H51" s="48"/>
      <c r="I51" s="94"/>
    </row>
    <row r="52" ht="14.25">
      <c r="I52" s="95"/>
    </row>
  </sheetData>
  <sheetProtection/>
  <mergeCells count="56">
    <mergeCell ref="W3:W4"/>
    <mergeCell ref="X3:X4"/>
    <mergeCell ref="Y3:Y4"/>
    <mergeCell ref="Z3:Z4"/>
    <mergeCell ref="AA3:AA4"/>
    <mergeCell ref="AB3:AB4"/>
    <mergeCell ref="J3:J4"/>
    <mergeCell ref="K3:K4"/>
    <mergeCell ref="L3:L4"/>
    <mergeCell ref="M3:M4"/>
    <mergeCell ref="T3:T4"/>
    <mergeCell ref="U3:U4"/>
    <mergeCell ref="C32:C35"/>
    <mergeCell ref="C36:C39"/>
    <mergeCell ref="C40:C48"/>
    <mergeCell ref="D20:D30"/>
    <mergeCell ref="D32:D34"/>
    <mergeCell ref="E3:E4"/>
    <mergeCell ref="C3:D4"/>
    <mergeCell ref="C5:D18"/>
    <mergeCell ref="A50:AB50"/>
    <mergeCell ref="A3:A4"/>
    <mergeCell ref="A5:A19"/>
    <mergeCell ref="A20:A25"/>
    <mergeCell ref="A26:A31"/>
    <mergeCell ref="A32:A35"/>
    <mergeCell ref="A36:A39"/>
    <mergeCell ref="A40:A48"/>
    <mergeCell ref="B3:B4"/>
    <mergeCell ref="B5:B19"/>
    <mergeCell ref="T31:V31"/>
    <mergeCell ref="T35:V35"/>
    <mergeCell ref="U39:V39"/>
    <mergeCell ref="E48:G48"/>
    <mergeCell ref="T48:V48"/>
    <mergeCell ref="A49:G49"/>
    <mergeCell ref="T49:V49"/>
    <mergeCell ref="B20:B48"/>
    <mergeCell ref="C20:C25"/>
    <mergeCell ref="C26:C31"/>
    <mergeCell ref="N10:O10"/>
    <mergeCell ref="N16:O16"/>
    <mergeCell ref="E18:G18"/>
    <mergeCell ref="T18:V18"/>
    <mergeCell ref="E19:G19"/>
    <mergeCell ref="U25:V25"/>
    <mergeCell ref="A1:AB1"/>
    <mergeCell ref="A2:C2"/>
    <mergeCell ref="D2:S2"/>
    <mergeCell ref="T2:AB2"/>
    <mergeCell ref="N3:S3"/>
    <mergeCell ref="N7:Q7"/>
    <mergeCell ref="F3:F4"/>
    <mergeCell ref="G3:G4"/>
    <mergeCell ref="H3:H4"/>
    <mergeCell ref="I3:I4"/>
  </mergeCells>
  <printOptions/>
  <pageMargins left="0.2755905511811024" right="0.15748031496062992" top="0.7874015748031497" bottom="0.2362204724409449" header="0.35433070866141736" footer="0.2362204724409449"/>
  <pageSetup horizontalDpi="600" verticalDpi="600" orientation="landscape" paperSize="9" r:id="rId1"/>
  <ignoredErrors>
    <ignoredError sqref="L25:N25 P25 W35:X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E27" sqref="E27"/>
    </sheetView>
  </sheetViews>
  <sheetFormatPr defaultColWidth="8.875" defaultRowHeight="14.25"/>
  <cols>
    <col min="1" max="1" width="11.125" style="0" customWidth="1"/>
    <col min="2" max="2" width="20.375" style="0" customWidth="1"/>
    <col min="3" max="3" width="14.00390625" style="0" customWidth="1"/>
    <col min="4" max="4" width="15.125" style="0" customWidth="1"/>
    <col min="5" max="5" width="8.875" style="0" customWidth="1"/>
    <col min="6" max="6" width="8.375" style="0" customWidth="1"/>
  </cols>
  <sheetData>
    <row r="1" spans="1:6" ht="24" customHeight="1">
      <c r="A1" s="158" t="s">
        <v>86</v>
      </c>
      <c r="B1" s="158"/>
      <c r="C1" s="159"/>
      <c r="D1" s="159"/>
      <c r="E1" s="159"/>
      <c r="F1" s="159"/>
    </row>
    <row r="2" spans="1:6" ht="21.75" customHeight="1">
      <c r="A2" s="160" t="s">
        <v>87</v>
      </c>
      <c r="B2" s="160"/>
      <c r="C2" s="160" t="s">
        <v>43</v>
      </c>
      <c r="D2" s="160"/>
      <c r="E2" s="160"/>
      <c r="F2" s="160"/>
    </row>
    <row r="3" spans="1:6" ht="14.25">
      <c r="A3" s="160"/>
      <c r="B3" s="160"/>
      <c r="C3" s="160" t="s">
        <v>9</v>
      </c>
      <c r="D3" s="164" t="s">
        <v>10</v>
      </c>
      <c r="E3" s="160" t="s">
        <v>88</v>
      </c>
      <c r="F3" s="160"/>
    </row>
    <row r="4" spans="1:6" ht="8.25" customHeight="1">
      <c r="A4" s="160"/>
      <c r="B4" s="160"/>
      <c r="C4" s="160"/>
      <c r="D4" s="165"/>
      <c r="E4" s="160"/>
      <c r="F4" s="160"/>
    </row>
    <row r="5" spans="1:6" ht="21.75" customHeight="1">
      <c r="A5" s="161" t="s">
        <v>89</v>
      </c>
      <c r="B5" s="162"/>
      <c r="C5" s="2">
        <f>D5/18</f>
        <v>61.666666666666664</v>
      </c>
      <c r="D5" s="2">
        <f>'附表一'!J49</f>
        <v>1110</v>
      </c>
      <c r="E5" s="163">
        <f>D5/D11</f>
        <v>0.42093287827076226</v>
      </c>
      <c r="F5" s="163"/>
    </row>
    <row r="6" spans="1:6" ht="21.75" customHeight="1">
      <c r="A6" s="161" t="s">
        <v>90</v>
      </c>
      <c r="B6" s="162"/>
      <c r="C6" s="2">
        <f>D6/18</f>
        <v>84.83333333333333</v>
      </c>
      <c r="D6" s="2">
        <f>'附表一'!K49+'附表一'!X49</f>
        <v>1527</v>
      </c>
      <c r="E6" s="163">
        <f>D6/D11</f>
        <v>0.5790671217292378</v>
      </c>
      <c r="F6" s="163"/>
    </row>
    <row r="7" spans="1:10" ht="21.75" customHeight="1">
      <c r="A7" s="160" t="s">
        <v>91</v>
      </c>
      <c r="B7" s="128" t="s">
        <v>119</v>
      </c>
      <c r="C7" s="3">
        <f>'附表一'!H18+'附表一'!W18</f>
        <v>42.5</v>
      </c>
      <c r="D7" s="4">
        <f>'附表一'!I18+'附表一'!X18</f>
        <v>765</v>
      </c>
      <c r="E7" s="163">
        <f>D7/D11</f>
        <v>0.2901023890784983</v>
      </c>
      <c r="F7" s="163"/>
      <c r="J7" s="13"/>
    </row>
    <row r="8" spans="1:8" ht="29.25" customHeight="1">
      <c r="A8" s="160"/>
      <c r="B8" s="1" t="s">
        <v>92</v>
      </c>
      <c r="C8" s="5">
        <f>'附表一'!H25+'附表一'!H31+'附表一'!H35+'附表一'!H39+'附表一'!W25+'附表一'!W31+'附表一'!W35+'附表一'!W39</f>
        <v>86</v>
      </c>
      <c r="D8" s="4">
        <f>'附表一'!I25+'附表一'!I31+'附表一'!I35+'附表一'!I39+'附表一'!X25+'附表一'!X31+'附表一'!X35+'附表一'!X39</f>
        <v>1548</v>
      </c>
      <c r="E8" s="163">
        <f>D8/D11</f>
        <v>0.5870307167235495</v>
      </c>
      <c r="F8" s="163"/>
      <c r="H8" s="6"/>
    </row>
    <row r="9" spans="1:9" ht="35.25" customHeight="1">
      <c r="A9" s="160" t="s">
        <v>93</v>
      </c>
      <c r="B9" s="128" t="s">
        <v>119</v>
      </c>
      <c r="C9" s="7">
        <v>8</v>
      </c>
      <c r="D9" s="4">
        <v>144</v>
      </c>
      <c r="E9" s="163">
        <f>D9/D11</f>
        <v>0.05460750853242321</v>
      </c>
      <c r="F9" s="163"/>
      <c r="I9" s="10"/>
    </row>
    <row r="10" spans="1:8" ht="24" customHeight="1">
      <c r="A10" s="160"/>
      <c r="B10" s="1" t="s">
        <v>92</v>
      </c>
      <c r="C10" s="5">
        <f>'附表一'!H48+'附表一'!W48</f>
        <v>10</v>
      </c>
      <c r="D10" s="4">
        <f>'附表一'!I48+'附表一'!X48</f>
        <v>180</v>
      </c>
      <c r="E10" s="163">
        <f>D10/D11</f>
        <v>0.06825938566552901</v>
      </c>
      <c r="F10" s="163"/>
      <c r="H10" s="6"/>
    </row>
    <row r="11" spans="1:6" ht="29.25" customHeight="1">
      <c r="A11" s="160" t="s">
        <v>94</v>
      </c>
      <c r="B11" s="160"/>
      <c r="C11" s="8">
        <f>SUM(C7:C10)</f>
        <v>146.5</v>
      </c>
      <c r="D11" s="9">
        <f>SUM(D7:D10)</f>
        <v>2637</v>
      </c>
      <c r="E11" s="163">
        <f>D11/D11</f>
        <v>1</v>
      </c>
      <c r="F11" s="163"/>
    </row>
    <row r="13" ht="14.25">
      <c r="C13" s="10"/>
    </row>
    <row r="14" ht="14.25">
      <c r="D14" s="10"/>
    </row>
    <row r="15" spans="3:4" ht="14.25">
      <c r="C15" s="11"/>
      <c r="D15" s="12"/>
    </row>
  </sheetData>
  <sheetProtection/>
  <mergeCells count="18">
    <mergeCell ref="E7:F7"/>
    <mergeCell ref="E8:F8"/>
    <mergeCell ref="E9:F9"/>
    <mergeCell ref="E10:F10"/>
    <mergeCell ref="A11:B11"/>
    <mergeCell ref="E11:F11"/>
    <mergeCell ref="A7:A8"/>
    <mergeCell ref="A9:A10"/>
    <mergeCell ref="A1:F1"/>
    <mergeCell ref="C2:F2"/>
    <mergeCell ref="A5:B5"/>
    <mergeCell ref="E5:F5"/>
    <mergeCell ref="A6:B6"/>
    <mergeCell ref="E6:F6"/>
    <mergeCell ref="C3:C4"/>
    <mergeCell ref="D3:D4"/>
    <mergeCell ref="A2:B4"/>
    <mergeCell ref="E3:F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pyp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</dc:creator>
  <cp:keywords/>
  <dc:description/>
  <cp:lastModifiedBy>谢书发</cp:lastModifiedBy>
  <cp:lastPrinted>2020-06-16T05:04:00Z</cp:lastPrinted>
  <dcterms:created xsi:type="dcterms:W3CDTF">2003-05-07T07:11:55Z</dcterms:created>
  <dcterms:modified xsi:type="dcterms:W3CDTF">2020-06-28T06:41:10Z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