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235" tabRatio="457" activeTab="0"/>
  </bookViews>
  <sheets>
    <sheet name="附表一" sheetId="1" r:id="rId1"/>
    <sheet name="附表二" sheetId="2" r:id="rId2"/>
  </sheets>
  <definedNames/>
  <calcPr fullCalcOnLoad="1"/>
</workbook>
</file>

<file path=xl/sharedStrings.xml><?xml version="1.0" encoding="utf-8"?>
<sst xmlns="http://schemas.openxmlformats.org/spreadsheetml/2006/main" count="224" uniqueCount="164">
  <si>
    <t>附件2：专业教学进度安排表(附表一、二)</t>
  </si>
  <si>
    <t>教学模块</t>
  </si>
  <si>
    <t>课堂教学</t>
  </si>
  <si>
    <t>综合实践教学</t>
  </si>
  <si>
    <t>序号</t>
  </si>
  <si>
    <t>课程类型</t>
  </si>
  <si>
    <t>内容</t>
  </si>
  <si>
    <t>课程代码</t>
  </si>
  <si>
    <t>课程名称</t>
  </si>
  <si>
    <t>学分</t>
  </si>
  <si>
    <t>学时</t>
  </si>
  <si>
    <t>理论</t>
  </si>
  <si>
    <t>实践</t>
  </si>
  <si>
    <t>核心课程</t>
  </si>
  <si>
    <t>考核方式</t>
  </si>
  <si>
    <t>学期周学时数</t>
  </si>
  <si>
    <t>实践教学项目</t>
  </si>
  <si>
    <t>周数</t>
  </si>
  <si>
    <t>学期</t>
  </si>
  <si>
    <t>考试方式</t>
  </si>
  <si>
    <t>（单独设置项目）</t>
  </si>
  <si>
    <t>公共基础课程（必修课）</t>
  </si>
  <si>
    <t>基本素质与能力）</t>
  </si>
  <si>
    <t>0220007</t>
  </si>
  <si>
    <t>思想道德修养与法律基础</t>
  </si>
  <si>
    <t>*</t>
  </si>
  <si>
    <t>√</t>
  </si>
  <si>
    <t>0320007</t>
  </si>
  <si>
    <t xml:space="preserve">体育 </t>
  </si>
  <si>
    <t>1、2、3</t>
  </si>
  <si>
    <t>0220003</t>
  </si>
  <si>
    <t>毛泽东思想和中国特色社会主义理论概论</t>
  </si>
  <si>
    <t>2220002</t>
  </si>
  <si>
    <t>创新创业（社会实践）活动</t>
  </si>
  <si>
    <r>
      <t>1—</t>
    </r>
    <r>
      <rPr>
        <sz val="7"/>
        <rFont val="宋体"/>
        <family val="0"/>
      </rPr>
      <t>4</t>
    </r>
  </si>
  <si>
    <t>0220009</t>
  </si>
  <si>
    <t>形势与政策</t>
  </si>
  <si>
    <t>在4个学期内完成</t>
  </si>
  <si>
    <t>军事技能训练</t>
  </si>
  <si>
    <t>0920047</t>
  </si>
  <si>
    <r>
      <t>职业英语</t>
    </r>
    <r>
      <rPr>
        <sz val="7"/>
        <rFont val="Times New Roman"/>
        <family val="1"/>
      </rPr>
      <t>1</t>
    </r>
  </si>
  <si>
    <t>0920004</t>
  </si>
  <si>
    <r>
      <t>职业英语</t>
    </r>
    <r>
      <rPr>
        <sz val="7"/>
        <rFont val="Times New Roman"/>
        <family val="1"/>
      </rPr>
      <t>2</t>
    </r>
  </si>
  <si>
    <t>0620059</t>
  </si>
  <si>
    <t>信息技术</t>
  </si>
  <si>
    <t>国学精粹</t>
  </si>
  <si>
    <t>4020001</t>
  </si>
  <si>
    <t>大学生职业生涯与创新创业指导</t>
  </si>
  <si>
    <t>4320010</t>
  </si>
  <si>
    <t>心理健康教育与训练</t>
  </si>
  <si>
    <t>0920233</t>
  </si>
  <si>
    <t>商务文书写作</t>
  </si>
  <si>
    <t>4320004</t>
  </si>
  <si>
    <t>军事理论</t>
  </si>
  <si>
    <t>美育</t>
  </si>
  <si>
    <t>2</t>
  </si>
  <si>
    <t>小计</t>
  </si>
  <si>
    <r>
      <t>1</t>
    </r>
    <r>
      <rPr>
        <sz val="7"/>
        <color indexed="56"/>
        <rFont val="宋体"/>
        <family val="0"/>
      </rPr>
      <t>4</t>
    </r>
    <r>
      <rPr>
        <sz val="7"/>
        <color indexed="56"/>
        <rFont val="宋体"/>
        <family val="0"/>
      </rPr>
      <t>.5</t>
    </r>
  </si>
  <si>
    <t>12</t>
  </si>
  <si>
    <t>扩展能力模块</t>
  </si>
  <si>
    <t>公共选修课（小计）</t>
  </si>
  <si>
    <t>8</t>
  </si>
  <si>
    <r>
      <t>1</t>
    </r>
    <r>
      <rPr>
        <sz val="7"/>
        <color indexed="56"/>
        <rFont val="宋体"/>
        <family val="0"/>
      </rPr>
      <t>44</t>
    </r>
  </si>
  <si>
    <r>
      <t>7</t>
    </r>
    <r>
      <rPr>
        <sz val="7"/>
        <color indexed="56"/>
        <rFont val="宋体"/>
        <family val="0"/>
      </rPr>
      <t>2</t>
    </r>
  </si>
  <si>
    <t>专业（技能）课程</t>
  </si>
  <si>
    <t>专业群平台课程(必修)</t>
  </si>
  <si>
    <t>0720384</t>
  </si>
  <si>
    <t>财经数理基础</t>
  </si>
  <si>
    <t>0720345</t>
  </si>
  <si>
    <t>经济学基础</t>
  </si>
  <si>
    <t>1120369</t>
  </si>
  <si>
    <t>统计</t>
  </si>
  <si>
    <t>0720193</t>
  </si>
  <si>
    <t>基础会计</t>
  </si>
  <si>
    <t>0720020</t>
  </si>
  <si>
    <t>财政与金融</t>
  </si>
  <si>
    <t>0720428</t>
  </si>
  <si>
    <t>经济法Ⅰ</t>
  </si>
  <si>
    <t>单项技能模块(专业必修课)</t>
  </si>
  <si>
    <t>0720429</t>
  </si>
  <si>
    <t>经济法Ⅱ</t>
  </si>
  <si>
    <t>0720369</t>
  </si>
  <si>
    <t>出纳技能训练</t>
  </si>
  <si>
    <t>*   ▲</t>
  </si>
  <si>
    <t xml:space="preserve">                综合技能模块A（资金管理能力）（专业必修课）
</t>
  </si>
  <si>
    <t>0720011</t>
  </si>
  <si>
    <t>**</t>
  </si>
  <si>
    <t>0720468</t>
  </si>
  <si>
    <t>**   ▲</t>
  </si>
  <si>
    <t>0720371</t>
  </si>
  <si>
    <t>0720435</t>
  </si>
  <si>
    <t>▲</t>
  </si>
  <si>
    <t>综合技能模块B（会计核算能力）（专业必修课）</t>
  </si>
  <si>
    <t>专业选修课</t>
  </si>
  <si>
    <t>0720021</t>
  </si>
  <si>
    <t>成本会计</t>
  </si>
  <si>
    <t>0720032</t>
  </si>
  <si>
    <t>综合技能模块C（投资分析能力）（专业必修课）</t>
  </si>
  <si>
    <t>0720006</t>
  </si>
  <si>
    <t>财务报表分析</t>
  </si>
  <si>
    <t>0720474</t>
  </si>
  <si>
    <t>管理会计</t>
  </si>
  <si>
    <t>0720218</t>
  </si>
  <si>
    <t>证券投资分析</t>
  </si>
  <si>
    <t>3</t>
  </si>
  <si>
    <t>综合能力模块E（专业实践能力）（专业必修课）</t>
  </si>
  <si>
    <t>0720409</t>
  </si>
  <si>
    <t>3、4、5</t>
  </si>
  <si>
    <t>0720106</t>
  </si>
  <si>
    <t>0720254</t>
  </si>
  <si>
    <t>财务管理综合实训</t>
  </si>
  <si>
    <t>0720436</t>
  </si>
  <si>
    <t>VBSE综合实训</t>
  </si>
  <si>
    <t>0720472</t>
  </si>
  <si>
    <t>财务管理专业毕业实习与实习报告</t>
  </si>
  <si>
    <t>专业能力拓展模块（专业选修课）</t>
  </si>
  <si>
    <t>1120374</t>
  </si>
  <si>
    <t>现代管理方法</t>
  </si>
  <si>
    <t>0720018</t>
  </si>
  <si>
    <t>财务软件应用</t>
  </si>
  <si>
    <t>0720324</t>
  </si>
  <si>
    <t>审计实务</t>
  </si>
  <si>
    <t>1120208</t>
  </si>
  <si>
    <t>0720373</t>
  </si>
  <si>
    <t>电子商务</t>
  </si>
  <si>
    <t>商务沟通</t>
  </si>
  <si>
    <t>0720392</t>
  </si>
  <si>
    <t>0720220</t>
  </si>
  <si>
    <t>证券投资基金</t>
  </si>
  <si>
    <t>36</t>
  </si>
  <si>
    <t>1020158</t>
  </si>
  <si>
    <t>1120007</t>
  </si>
  <si>
    <t>供应链管理</t>
  </si>
  <si>
    <t>智能财税证书专项训练（初级）</t>
  </si>
  <si>
    <t>业财一体信息化应用证书专项训练（初级）</t>
  </si>
  <si>
    <t>财务数字化应用证书专项训练（初级）</t>
  </si>
  <si>
    <t>财务共享服务证书专项训练（初级）</t>
  </si>
  <si>
    <t>合计</t>
  </si>
  <si>
    <t>各类课程学时分配表（附表二）</t>
  </si>
  <si>
    <t>课程类别</t>
  </si>
  <si>
    <t>比例</t>
  </si>
  <si>
    <t>理论教学</t>
  </si>
  <si>
    <t>实践教学</t>
  </si>
  <si>
    <t>必修课</t>
  </si>
  <si>
    <t>专业（技能）课</t>
  </si>
  <si>
    <t>选修课</t>
  </si>
  <si>
    <t>总学时/学分</t>
  </si>
  <si>
    <t>基本素质课</t>
  </si>
  <si>
    <t>企业纳税实务Ⅰ、Ⅱ</t>
  </si>
  <si>
    <t>财务会计Ⅰ、Ⅱ</t>
  </si>
  <si>
    <t>3</t>
  </si>
  <si>
    <t>7</t>
  </si>
  <si>
    <t>EXCEL在财务中的应用</t>
  </si>
  <si>
    <t>企业内部控制</t>
  </si>
  <si>
    <t>预算管理</t>
  </si>
  <si>
    <t>财务管理</t>
  </si>
  <si>
    <t>会计电算化</t>
  </si>
  <si>
    <t>会计岗位实操</t>
  </si>
  <si>
    <t>会计模拟实训</t>
  </si>
  <si>
    <t>ERP沙盘模拟创业</t>
  </si>
  <si>
    <t>商务信息搜索与处理</t>
  </si>
  <si>
    <t>资本运作</t>
  </si>
  <si>
    <t>企业战略管理</t>
  </si>
  <si>
    <r>
      <t xml:space="preserve">说明：1、*为职业素养核心课程；    2、**为专业技能核心课程；    3、▲为“教学做一体化”课程；   4、“√”为考试周课程；      </t>
    </r>
    <r>
      <rPr>
        <sz val="7"/>
        <rFont val="宋体"/>
        <family val="0"/>
      </rPr>
      <t>5、《大学生职业生涯与创新创业指导》课程课外实践另外安排1学分，18学时；6.《心理健康教育与训练》课外学习实践另外安排1学分，18学时；7.入学教育按学校校历安排。8.《创新创业（社会实践）活动》具体学分根据《广州城市职业学院大学生创新创业（社会实践）活动学分认定与管理办法》的相关规定确定和实施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</si>
</sst>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_ "/>
    <numFmt numFmtId="179" formatCode="0_);[Red]\(0\)"/>
    <numFmt numFmtId="180" formatCode="0.00_ "/>
    <numFmt numFmtId="181" formatCode="0;[Red]0"/>
  </numFmts>
  <fonts count="52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7"/>
      <name val="宋体"/>
      <family val="0"/>
    </font>
    <font>
      <sz val="7"/>
      <name val="Times New Roman"/>
      <family val="1"/>
    </font>
    <font>
      <sz val="7"/>
      <color indexed="56"/>
      <name val="宋体"/>
      <family val="0"/>
    </font>
    <font>
      <sz val="7"/>
      <color indexed="8"/>
      <name val="宋体"/>
      <family val="0"/>
    </font>
    <font>
      <sz val="9"/>
      <name val="Times New Roman"/>
      <family val="1"/>
    </font>
    <font>
      <sz val="8"/>
      <name val="宋体"/>
      <family val="0"/>
    </font>
    <font>
      <sz val="8"/>
      <name val="Times New Roman"/>
      <family val="1"/>
    </font>
    <font>
      <sz val="7"/>
      <color indexed="10"/>
      <name val="宋体"/>
      <family val="0"/>
    </font>
    <font>
      <sz val="6"/>
      <name val="宋体"/>
      <family val="0"/>
    </font>
    <font>
      <sz val="7"/>
      <color indexed="8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4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7"/>
      <color rgb="FFFF0000"/>
      <name val="宋体"/>
      <family val="0"/>
    </font>
    <font>
      <sz val="7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15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7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10" fontId="0" fillId="0" borderId="0" xfId="0" applyNumberFormat="1" applyAlignment="1">
      <alignment/>
    </xf>
    <xf numFmtId="17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shrinkToFit="1"/>
    </xf>
    <xf numFmtId="0" fontId="5" fillId="34" borderId="10" xfId="40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77" fontId="7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49" fontId="7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255" wrapText="1" shrinkToFit="1"/>
    </xf>
    <xf numFmtId="0" fontId="5" fillId="36" borderId="10" xfId="40" applyFont="1" applyFill="1" applyBorder="1" applyAlignment="1">
      <alignment horizontal="center" vertical="center" wrapText="1"/>
      <protection/>
    </xf>
    <xf numFmtId="178" fontId="7" fillId="35" borderId="10" xfId="0" applyNumberFormat="1" applyFont="1" applyFill="1" applyBorder="1" applyAlignment="1">
      <alignment horizontal="center" vertical="center" wrapText="1"/>
    </xf>
    <xf numFmtId="179" fontId="5" fillId="34" borderId="10" xfId="59" applyNumberFormat="1" applyFont="1" applyFill="1" applyBorder="1" applyAlignment="1">
      <alignment horizontal="center" vertical="center" wrapText="1"/>
      <protection/>
    </xf>
    <xf numFmtId="179" fontId="5" fillId="34" borderId="10" xfId="60" applyNumberFormat="1" applyFont="1" applyFill="1" applyBorder="1" applyAlignment="1">
      <alignment horizontal="center" vertical="center" wrapText="1"/>
      <protection/>
    </xf>
    <xf numFmtId="177" fontId="5" fillId="34" borderId="10" xfId="60" applyNumberFormat="1" applyFont="1" applyFill="1" applyBorder="1" applyAlignment="1">
      <alignment horizontal="center" vertical="center" wrapText="1"/>
      <protection/>
    </xf>
    <xf numFmtId="178" fontId="5" fillId="34" borderId="10" xfId="59" applyNumberFormat="1" applyFont="1" applyFill="1" applyBorder="1" applyAlignment="1">
      <alignment horizontal="center" vertical="center" wrapText="1"/>
      <protection/>
    </xf>
    <xf numFmtId="177" fontId="5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textRotation="255" wrapText="1" shrinkToFit="1"/>
    </xf>
    <xf numFmtId="0" fontId="8" fillId="0" borderId="10" xfId="62" applyFont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49" fontId="5" fillId="35" borderId="10" xfId="0" applyNumberFormat="1" applyFont="1" applyFill="1" applyBorder="1" applyAlignment="1">
      <alignment horizontal="center" vertical="center" wrapText="1"/>
    </xf>
    <xf numFmtId="178" fontId="6" fillId="34" borderId="10" xfId="46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vertical="center" textRotation="255" wrapText="1" shrinkToFit="1"/>
    </xf>
    <xf numFmtId="178" fontId="6" fillId="34" borderId="14" xfId="46" applyNumberFormat="1" applyFont="1" applyFill="1" applyBorder="1" applyAlignment="1">
      <alignment horizontal="center" vertical="center" wrapText="1"/>
      <protection/>
    </xf>
    <xf numFmtId="178" fontId="5" fillId="35" borderId="10" xfId="0" applyNumberFormat="1" applyFont="1" applyFill="1" applyBorder="1" applyAlignment="1">
      <alignment horizontal="center" vertical="center" wrapText="1"/>
    </xf>
    <xf numFmtId="49" fontId="9" fillId="34" borderId="10" xfId="40" applyNumberFormat="1" applyFont="1" applyFill="1" applyBorder="1" applyAlignment="1">
      <alignment horizontal="center" vertical="center" wrapText="1"/>
      <protection/>
    </xf>
    <xf numFmtId="0" fontId="10" fillId="36" borderId="10" xfId="40" applyFont="1" applyFill="1" applyBorder="1" applyAlignment="1">
      <alignment horizontal="center" vertical="center" wrapText="1"/>
      <protection/>
    </xf>
    <xf numFmtId="49" fontId="11" fillId="34" borderId="10" xfId="40" applyNumberFormat="1" applyFont="1" applyFill="1" applyBorder="1" applyAlignment="1">
      <alignment horizontal="center" vertical="center" wrapText="1"/>
      <protection/>
    </xf>
    <xf numFmtId="49" fontId="10" fillId="34" borderId="10" xfId="40" applyNumberFormat="1" applyFont="1" applyFill="1" applyBorder="1" applyAlignment="1">
      <alignment horizontal="center" vertical="center" wrapText="1"/>
      <protection/>
    </xf>
    <xf numFmtId="0" fontId="5" fillId="34" borderId="10" xfId="60" applyNumberFormat="1" applyFont="1" applyFill="1" applyBorder="1" applyAlignment="1">
      <alignment horizontal="center" vertical="center" wrapText="1"/>
      <protection/>
    </xf>
    <xf numFmtId="178" fontId="5" fillId="34" borderId="10" xfId="60" applyNumberFormat="1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vertical="center" wrapText="1"/>
    </xf>
    <xf numFmtId="178" fontId="5" fillId="34" borderId="14" xfId="60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shrinkToFit="1"/>
    </xf>
    <xf numFmtId="0" fontId="5" fillId="0" borderId="10" xfId="48" applyFont="1" applyFill="1" applyBorder="1" applyAlignment="1">
      <alignment horizontal="center" vertical="center" wrapText="1"/>
      <protection/>
    </xf>
    <xf numFmtId="178" fontId="5" fillId="0" borderId="10" xfId="48" applyNumberFormat="1" applyFont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4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9" fontId="7" fillId="35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" fillId="34" borderId="10" xfId="40" applyNumberFormat="1" applyFont="1" applyFill="1" applyBorder="1" applyAlignment="1">
      <alignment horizontal="center" vertical="center" wrapText="1"/>
      <protection/>
    </xf>
    <xf numFmtId="0" fontId="6" fillId="34" borderId="10" xfId="40" applyNumberFormat="1" applyFont="1" applyFill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179" fontId="5" fillId="35" borderId="10" xfId="0" applyNumberFormat="1" applyFont="1" applyFill="1" applyBorder="1" applyAlignment="1">
      <alignment horizontal="center" vertical="center" wrapText="1"/>
    </xf>
    <xf numFmtId="0" fontId="5" fillId="34" borderId="10" xfId="46" applyNumberFormat="1" applyFont="1" applyFill="1" applyBorder="1" applyAlignment="1">
      <alignment horizontal="center" vertical="center" wrapText="1"/>
      <protection/>
    </xf>
    <xf numFmtId="178" fontId="5" fillId="34" borderId="10" xfId="46" applyNumberFormat="1" applyFont="1" applyFill="1" applyBorder="1" applyAlignment="1">
      <alignment horizontal="center" vertical="center" wrapText="1"/>
      <protection/>
    </xf>
    <xf numFmtId="0" fontId="5" fillId="34" borderId="10" xfId="48" applyNumberFormat="1" applyFont="1" applyFill="1" applyBorder="1" applyAlignment="1">
      <alignment horizontal="center" vertical="center" wrapText="1"/>
      <protection/>
    </xf>
    <xf numFmtId="178" fontId="5" fillId="34" borderId="10" xfId="48" applyNumberFormat="1" applyFont="1" applyFill="1" applyBorder="1" applyAlignment="1">
      <alignment horizontal="center" vertical="center" wrapText="1"/>
      <protection/>
    </xf>
    <xf numFmtId="0" fontId="6" fillId="34" borderId="10" xfId="60" applyNumberFormat="1" applyFont="1" applyFill="1" applyBorder="1" applyAlignment="1">
      <alignment horizontal="center" vertical="center" wrapText="1"/>
      <protection/>
    </xf>
    <xf numFmtId="0" fontId="5" fillId="34" borderId="10" xfId="59" applyNumberFormat="1" applyFont="1" applyFill="1" applyBorder="1" applyAlignment="1">
      <alignment horizontal="center" vertical="center" wrapText="1"/>
      <protection/>
    </xf>
    <xf numFmtId="179" fontId="5" fillId="0" borderId="10" xfId="0" applyNumberFormat="1" applyFont="1" applyBorder="1" applyAlignment="1">
      <alignment horizontal="center" vertical="center" wrapText="1"/>
    </xf>
    <xf numFmtId="0" fontId="8" fillId="0" borderId="10" xfId="62" applyFont="1" applyBorder="1" applyAlignment="1">
      <alignment horizontal="center" vertical="center" shrinkToFit="1"/>
      <protection/>
    </xf>
    <xf numFmtId="179" fontId="5" fillId="34" borderId="10" xfId="40" applyNumberFormat="1" applyFont="1" applyFill="1" applyBorder="1" applyAlignment="1">
      <alignment horizontal="center" vertical="center" wrapText="1"/>
      <protection/>
    </xf>
    <xf numFmtId="180" fontId="5" fillId="34" borderId="10" xfId="40" applyNumberFormat="1" applyFont="1" applyFill="1" applyBorder="1" applyAlignment="1">
      <alignment horizontal="center" vertical="center" wrapText="1"/>
      <protection/>
    </xf>
    <xf numFmtId="179" fontId="8" fillId="0" borderId="10" xfId="62" applyNumberFormat="1" applyFont="1" applyFill="1" applyBorder="1" applyAlignment="1">
      <alignment horizontal="center" vertical="center"/>
      <protection/>
    </xf>
    <xf numFmtId="179" fontId="12" fillId="0" borderId="10" xfId="62" applyNumberFormat="1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6" fillId="34" borderId="10" xfId="46" applyNumberFormat="1" applyFont="1" applyFill="1" applyBorder="1" applyAlignment="1">
      <alignment horizontal="center" vertical="center" wrapText="1"/>
      <protection/>
    </xf>
    <xf numFmtId="0" fontId="5" fillId="34" borderId="0" xfId="40" applyFont="1" applyFill="1" applyBorder="1">
      <alignment/>
      <protection/>
    </xf>
    <xf numFmtId="0" fontId="6" fillId="34" borderId="14" xfId="46" applyNumberFormat="1" applyFont="1" applyFill="1" applyBorder="1" applyAlignment="1">
      <alignment horizontal="center" vertical="center" wrapText="1"/>
      <protection/>
    </xf>
    <xf numFmtId="0" fontId="5" fillId="34" borderId="14" xfId="46" applyNumberFormat="1" applyFont="1" applyFill="1" applyBorder="1" applyAlignment="1">
      <alignment horizontal="center" vertical="center" wrapText="1"/>
      <protection/>
    </xf>
    <xf numFmtId="178" fontId="5" fillId="34" borderId="14" xfId="46" applyNumberFormat="1" applyFont="1" applyFill="1" applyBorder="1" applyAlignment="1">
      <alignment horizontal="center" vertical="center" wrapText="1"/>
      <protection/>
    </xf>
    <xf numFmtId="0" fontId="0" fillId="0" borderId="0" xfId="40">
      <alignment/>
      <protection/>
    </xf>
    <xf numFmtId="0" fontId="10" fillId="34" borderId="10" xfId="40" applyNumberFormat="1" applyFont="1" applyFill="1" applyBorder="1" applyAlignment="1">
      <alignment horizontal="center" vertical="center" wrapText="1"/>
      <protection/>
    </xf>
    <xf numFmtId="0" fontId="11" fillId="36" borderId="10" xfId="40" applyNumberFormat="1" applyFont="1" applyFill="1" applyBorder="1" applyAlignment="1">
      <alignment horizontal="center" vertical="center" wrapText="1"/>
      <protection/>
    </xf>
    <xf numFmtId="0" fontId="5" fillId="34" borderId="10" xfId="60" applyFont="1" applyFill="1" applyBorder="1" applyAlignment="1">
      <alignment horizontal="center" vertical="center" wrapText="1"/>
      <protection/>
    </xf>
    <xf numFmtId="0" fontId="5" fillId="0" borderId="0" xfId="40" applyFont="1">
      <alignment/>
      <protection/>
    </xf>
    <xf numFmtId="0" fontId="12" fillId="0" borderId="10" xfId="62" applyFont="1" applyBorder="1" applyAlignment="1">
      <alignment horizontal="center" vertical="center" wrapText="1"/>
      <protection/>
    </xf>
    <xf numFmtId="0" fontId="5" fillId="34" borderId="10" xfId="60" applyFont="1" applyFill="1" applyBorder="1" applyAlignment="1">
      <alignment horizontal="center" vertical="center" textRotation="255" wrapText="1" shrinkToFit="1"/>
      <protection/>
    </xf>
    <xf numFmtId="178" fontId="50" fillId="34" borderId="10" xfId="60" applyNumberFormat="1" applyFont="1" applyFill="1" applyBorder="1" applyAlignment="1">
      <alignment horizontal="center" vertical="center" wrapText="1"/>
      <protection/>
    </xf>
    <xf numFmtId="0" fontId="5" fillId="34" borderId="14" xfId="60" applyNumberFormat="1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>
      <alignment horizontal="center" vertical="center"/>
      <protection/>
    </xf>
    <xf numFmtId="0" fontId="5" fillId="0" borderId="10" xfId="48" applyFont="1" applyBorder="1" applyAlignment="1">
      <alignment horizontal="center" vertical="center" wrapText="1"/>
      <protection/>
    </xf>
    <xf numFmtId="0" fontId="5" fillId="0" borderId="10" xfId="48" applyFont="1" applyBorder="1">
      <alignment/>
      <protection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8" fillId="34" borderId="10" xfId="47" applyFont="1" applyFill="1" applyBorder="1" applyAlignment="1">
      <alignment horizontal="center" vertical="center" wrapText="1"/>
      <protection/>
    </xf>
    <xf numFmtId="179" fontId="10" fillId="34" borderId="10" xfId="40" applyNumberFormat="1" applyFont="1" applyFill="1" applyBorder="1" applyAlignment="1">
      <alignment horizontal="center" vertical="center" wrapText="1"/>
      <protection/>
    </xf>
    <xf numFmtId="179" fontId="5" fillId="34" borderId="14" xfId="40" applyNumberFormat="1" applyFont="1" applyFill="1" applyBorder="1" applyAlignment="1">
      <alignment horizontal="center" vertical="center" wrapText="1"/>
      <protection/>
    </xf>
    <xf numFmtId="0" fontId="5" fillId="34" borderId="10" xfId="40" applyFont="1" applyFill="1" applyBorder="1">
      <alignment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177" fontId="4" fillId="0" borderId="0" xfId="0" applyNumberFormat="1" applyFont="1" applyAlignment="1">
      <alignment/>
    </xf>
    <xf numFmtId="181" fontId="5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79" fontId="14" fillId="0" borderId="10" xfId="0" applyNumberFormat="1" applyFont="1" applyBorder="1" applyAlignment="1">
      <alignment horizontal="center" vertical="center" wrapText="1"/>
    </xf>
    <xf numFmtId="0" fontId="51" fillId="0" borderId="10" xfId="64" applyFont="1" applyBorder="1" applyAlignment="1">
      <alignment horizontal="center" vertical="center" wrapText="1"/>
      <protection/>
    </xf>
    <xf numFmtId="179" fontId="6" fillId="34" borderId="11" xfId="40" applyNumberFormat="1" applyFont="1" applyFill="1" applyBorder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 wrapText="1" shrinkToFit="1"/>
      <protection/>
    </xf>
    <xf numFmtId="0" fontId="5" fillId="0" borderId="16" xfId="0" applyFont="1" applyBorder="1" applyAlignment="1">
      <alignment vertical="center" wrapText="1"/>
    </xf>
    <xf numFmtId="177" fontId="5" fillId="35" borderId="10" xfId="40" applyNumberFormat="1" applyFont="1" applyFill="1" applyBorder="1" applyAlignment="1">
      <alignment horizontal="center" vertical="center" wrapText="1"/>
      <protection/>
    </xf>
    <xf numFmtId="177" fontId="5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177" fontId="0" fillId="0" borderId="0" xfId="0" applyNumberFormat="1" applyAlignment="1">
      <alignment/>
    </xf>
    <xf numFmtId="178" fontId="5" fillId="35" borderId="10" xfId="40" applyNumberFormat="1" applyFont="1" applyFill="1" applyBorder="1" applyAlignment="1">
      <alignment horizontal="center" vertical="center" wrapText="1"/>
      <protection/>
    </xf>
    <xf numFmtId="0" fontId="5" fillId="0" borderId="10" xfId="48" applyNumberFormat="1" applyFont="1" applyBorder="1">
      <alignment/>
      <protection/>
    </xf>
    <xf numFmtId="0" fontId="5" fillId="35" borderId="10" xfId="40" applyNumberFormat="1" applyFont="1" applyFill="1" applyBorder="1" applyAlignment="1">
      <alignment horizontal="center" vertical="center" wrapText="1"/>
      <protection/>
    </xf>
    <xf numFmtId="178" fontId="5" fillId="33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10" fillId="34" borderId="10" xfId="60" applyNumberFormat="1" applyFont="1" applyFill="1" applyBorder="1" applyAlignment="1">
      <alignment horizontal="center" vertical="center" wrapText="1"/>
      <protection/>
    </xf>
    <xf numFmtId="178" fontId="0" fillId="0" borderId="0" xfId="0" applyNumberFormat="1" applyAlignment="1">
      <alignment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178" fontId="7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8" fontId="5" fillId="35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9" xfId="0" applyNumberFormat="1" applyFont="1" applyBorder="1" applyAlignment="1">
      <alignment horizontal="left" wrapText="1"/>
    </xf>
    <xf numFmtId="0" fontId="5" fillId="0" borderId="19" xfId="0" applyNumberFormat="1" applyFont="1" applyBorder="1" applyAlignment="1">
      <alignment horizontal="left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textRotation="255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8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2" xfId="43"/>
    <cellStyle name="常规 13" xfId="44"/>
    <cellStyle name="常规 14" xfId="45"/>
    <cellStyle name="常规 2" xfId="46"/>
    <cellStyle name="常规 2 2" xfId="47"/>
    <cellStyle name="常规 2 2 2" xfId="48"/>
    <cellStyle name="常规 2 3" xfId="49"/>
    <cellStyle name="常规 3" xfId="50"/>
    <cellStyle name="常规 4" xfId="51"/>
    <cellStyle name="常规 4 2" xfId="52"/>
    <cellStyle name="常规 4 2 2" xfId="53"/>
    <cellStyle name="常规 4 3" xfId="54"/>
    <cellStyle name="常规 5" xfId="55"/>
    <cellStyle name="常规 5 2" xfId="56"/>
    <cellStyle name="常规 5 2 2" xfId="57"/>
    <cellStyle name="常规 5 3" xfId="58"/>
    <cellStyle name="常规 6" xfId="59"/>
    <cellStyle name="常规 6 2" xfId="60"/>
    <cellStyle name="常规 6 2 2" xfId="61"/>
    <cellStyle name="常规 6 3" xfId="62"/>
    <cellStyle name="常规 6 3 2" xfId="63"/>
    <cellStyle name="常规 6 3 2 2" xfId="64"/>
    <cellStyle name="常规 6 3 3" xfId="65"/>
    <cellStyle name="常规 6 4" xfId="66"/>
    <cellStyle name="常规 6 4 2" xfId="67"/>
    <cellStyle name="常规 6 5" xfId="68"/>
    <cellStyle name="常规 6 5 2" xfId="69"/>
    <cellStyle name="常规 6 6" xfId="70"/>
    <cellStyle name="常规 6 7" xfId="71"/>
    <cellStyle name="常规 6 8" xfId="72"/>
    <cellStyle name="常规 7" xfId="73"/>
    <cellStyle name="常规 7 2" xfId="74"/>
    <cellStyle name="常规 8" xfId="75"/>
    <cellStyle name="常规 8 2" xfId="76"/>
    <cellStyle name="常规 9" xfId="77"/>
    <cellStyle name="常规 9 2" xfId="78"/>
    <cellStyle name="Hyperlink" xfId="79"/>
    <cellStyle name="好" xfId="80"/>
    <cellStyle name="汇总" xfId="81"/>
    <cellStyle name="Currency" xfId="82"/>
    <cellStyle name="Currency [0]" xfId="83"/>
    <cellStyle name="计算" xfId="84"/>
    <cellStyle name="检查单元格" xfId="85"/>
    <cellStyle name="解释性文本" xfId="86"/>
    <cellStyle name="警告文本" xfId="87"/>
    <cellStyle name="链接单元格" xfId="88"/>
    <cellStyle name="Comma" xfId="89"/>
    <cellStyle name="Comma [0]" xfId="90"/>
    <cellStyle name="适中" xfId="91"/>
    <cellStyle name="输出" xfId="92"/>
    <cellStyle name="输入" xfId="93"/>
    <cellStyle name="Followed Hyperlink" xfId="94"/>
    <cellStyle name="着色 1" xfId="95"/>
    <cellStyle name="着色 2" xfId="96"/>
    <cellStyle name="着色 3" xfId="97"/>
    <cellStyle name="着色 4" xfId="98"/>
    <cellStyle name="着色 5" xfId="99"/>
    <cellStyle name="着色 6" xfId="100"/>
    <cellStyle name="注释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"/>
  <sheetViews>
    <sheetView tabSelected="1" zoomScale="120" zoomScaleNormal="120" zoomScalePageLayoutView="0" workbookViewId="0" topLeftCell="A28">
      <selection activeCell="G5" sqref="G5"/>
    </sheetView>
  </sheetViews>
  <sheetFormatPr defaultColWidth="8.875" defaultRowHeight="14.25"/>
  <cols>
    <col min="1" max="1" width="3.00390625" style="0" customWidth="1"/>
    <col min="2" max="2" width="5.50390625" style="0" customWidth="1"/>
    <col min="3" max="3" width="6.125" style="0" customWidth="1"/>
    <col min="4" max="4" width="1.875" style="0" hidden="1" customWidth="1"/>
    <col min="5" max="5" width="2.875" style="0" customWidth="1"/>
    <col min="6" max="6" width="5.875" style="0" customWidth="1"/>
    <col min="7" max="7" width="16.25390625" style="0" customWidth="1"/>
    <col min="8" max="8" width="4.625" style="0" customWidth="1"/>
    <col min="9" max="9" width="4.75390625" style="0" customWidth="1"/>
    <col min="10" max="10" width="5.00390625" style="0" customWidth="1"/>
    <col min="11" max="11" width="4.125" style="0" customWidth="1"/>
    <col min="12" max="12" width="3.75390625" style="0" customWidth="1"/>
    <col min="13" max="13" width="3.50390625" style="0" customWidth="1"/>
    <col min="14" max="14" width="4.125" style="0" customWidth="1"/>
    <col min="15" max="15" width="3.25390625" style="0" customWidth="1"/>
    <col min="16" max="16" width="3.625" style="0" customWidth="1"/>
    <col min="17" max="17" width="4.125" style="0" customWidth="1"/>
    <col min="18" max="18" width="3.75390625" style="0" customWidth="1"/>
    <col min="19" max="19" width="3.125" style="0" customWidth="1"/>
    <col min="20" max="20" width="2.75390625" style="0" customWidth="1"/>
    <col min="21" max="21" width="6.125" style="0" customWidth="1"/>
    <col min="22" max="22" width="16.125" style="0" customWidth="1"/>
    <col min="23" max="23" width="3.375" style="0" customWidth="1"/>
    <col min="24" max="25" width="3.50390625" style="0" customWidth="1"/>
    <col min="26" max="27" width="3.125" style="0" customWidth="1"/>
    <col min="28" max="28" width="3.75390625" style="0" customWidth="1"/>
    <col min="29" max="29" width="4.875" style="10" customWidth="1"/>
  </cols>
  <sheetData>
    <row r="1" spans="1:28" ht="14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12" customHeight="1">
      <c r="A2" s="133" t="s">
        <v>1</v>
      </c>
      <c r="B2" s="134"/>
      <c r="C2" s="135"/>
      <c r="D2" s="136" t="s">
        <v>2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 t="s">
        <v>3</v>
      </c>
      <c r="U2" s="136"/>
      <c r="V2" s="136"/>
      <c r="W2" s="136"/>
      <c r="X2" s="136"/>
      <c r="Y2" s="136"/>
      <c r="Z2" s="136"/>
      <c r="AA2" s="136"/>
      <c r="AB2" s="136"/>
    </row>
    <row r="3" spans="1:28" ht="11.25" customHeight="1">
      <c r="A3" s="150" t="s">
        <v>4</v>
      </c>
      <c r="B3" s="155" t="s">
        <v>5</v>
      </c>
      <c r="C3" s="136" t="s">
        <v>6</v>
      </c>
      <c r="D3" s="136"/>
      <c r="E3" s="136" t="s">
        <v>4</v>
      </c>
      <c r="F3" s="142" t="s">
        <v>7</v>
      </c>
      <c r="G3" s="136" t="s">
        <v>8</v>
      </c>
      <c r="H3" s="136" t="s">
        <v>9</v>
      </c>
      <c r="I3" s="136" t="s">
        <v>10</v>
      </c>
      <c r="J3" s="136" t="s">
        <v>11</v>
      </c>
      <c r="K3" s="136" t="s">
        <v>12</v>
      </c>
      <c r="L3" s="136" t="s">
        <v>13</v>
      </c>
      <c r="M3" s="136" t="s">
        <v>14</v>
      </c>
      <c r="N3" s="136" t="s">
        <v>15</v>
      </c>
      <c r="O3" s="136"/>
      <c r="P3" s="136"/>
      <c r="Q3" s="136"/>
      <c r="R3" s="136"/>
      <c r="S3" s="136"/>
      <c r="T3" s="136" t="s">
        <v>4</v>
      </c>
      <c r="U3" s="142" t="s">
        <v>7</v>
      </c>
      <c r="V3" s="91" t="s">
        <v>16</v>
      </c>
      <c r="W3" s="136" t="s">
        <v>9</v>
      </c>
      <c r="X3" s="136" t="s">
        <v>10</v>
      </c>
      <c r="Y3" s="136" t="s">
        <v>17</v>
      </c>
      <c r="Z3" s="136" t="s">
        <v>18</v>
      </c>
      <c r="AA3" s="136" t="s">
        <v>13</v>
      </c>
      <c r="AB3" s="136" t="s">
        <v>19</v>
      </c>
    </row>
    <row r="4" spans="1:28" ht="9.75" customHeight="1">
      <c r="A4" s="151"/>
      <c r="B4" s="156"/>
      <c r="C4" s="136"/>
      <c r="D4" s="136"/>
      <c r="E4" s="136"/>
      <c r="F4" s="143"/>
      <c r="G4" s="136"/>
      <c r="H4" s="136"/>
      <c r="I4" s="136"/>
      <c r="J4" s="136"/>
      <c r="K4" s="136"/>
      <c r="L4" s="136"/>
      <c r="M4" s="136"/>
      <c r="N4" s="11">
        <v>1</v>
      </c>
      <c r="O4" s="11">
        <v>2</v>
      </c>
      <c r="P4" s="11">
        <v>3</v>
      </c>
      <c r="Q4" s="11">
        <v>4</v>
      </c>
      <c r="R4" s="11">
        <v>5</v>
      </c>
      <c r="S4" s="11">
        <v>6</v>
      </c>
      <c r="T4" s="136"/>
      <c r="U4" s="143"/>
      <c r="V4" s="92" t="s">
        <v>20</v>
      </c>
      <c r="W4" s="136"/>
      <c r="X4" s="136"/>
      <c r="Y4" s="136"/>
      <c r="Z4" s="136"/>
      <c r="AA4" s="136"/>
      <c r="AB4" s="136"/>
    </row>
    <row r="5" spans="1:29" ht="18" customHeight="1">
      <c r="A5" s="142">
        <v>1</v>
      </c>
      <c r="B5" s="155" t="s">
        <v>21</v>
      </c>
      <c r="C5" s="159" t="s">
        <v>22</v>
      </c>
      <c r="D5" s="163"/>
      <c r="E5" s="11">
        <v>1</v>
      </c>
      <c r="F5" s="14" t="s">
        <v>23</v>
      </c>
      <c r="G5" s="11" t="s">
        <v>24</v>
      </c>
      <c r="H5" s="11">
        <v>4</v>
      </c>
      <c r="I5" s="11">
        <v>72</v>
      </c>
      <c r="J5" s="11">
        <v>54</v>
      </c>
      <c r="K5" s="11">
        <v>18</v>
      </c>
      <c r="L5" s="52" t="s">
        <v>25</v>
      </c>
      <c r="M5" s="11" t="s">
        <v>26</v>
      </c>
      <c r="N5" s="11">
        <v>4</v>
      </c>
      <c r="O5" s="11"/>
      <c r="P5" s="11"/>
      <c r="Q5" s="11"/>
      <c r="R5" s="11"/>
      <c r="S5" s="11"/>
      <c r="T5" s="11">
        <v>1</v>
      </c>
      <c r="U5" s="14" t="s">
        <v>27</v>
      </c>
      <c r="V5" s="11" t="s">
        <v>28</v>
      </c>
      <c r="W5" s="11">
        <v>4</v>
      </c>
      <c r="X5" s="11">
        <v>72</v>
      </c>
      <c r="Y5" s="11"/>
      <c r="Z5" s="11" t="s">
        <v>29</v>
      </c>
      <c r="AA5" s="30"/>
      <c r="AB5" s="30"/>
      <c r="AC5" s="102"/>
    </row>
    <row r="6" spans="1:29" ht="19.5" customHeight="1">
      <c r="A6" s="152"/>
      <c r="B6" s="157"/>
      <c r="C6" s="160"/>
      <c r="D6" s="164"/>
      <c r="E6" s="11">
        <v>2</v>
      </c>
      <c r="F6" s="14" t="s">
        <v>30</v>
      </c>
      <c r="G6" s="11" t="s">
        <v>31</v>
      </c>
      <c r="H6" s="11">
        <v>4</v>
      </c>
      <c r="I6" s="11">
        <f aca="true" t="shared" si="0" ref="I6:I11">H6*18</f>
        <v>72</v>
      </c>
      <c r="J6" s="11">
        <v>54</v>
      </c>
      <c r="K6" s="11">
        <f>I6-J6</f>
        <v>18</v>
      </c>
      <c r="L6" s="52"/>
      <c r="M6" s="11" t="s">
        <v>26</v>
      </c>
      <c r="N6" s="11"/>
      <c r="O6" s="11">
        <v>4</v>
      </c>
      <c r="P6" s="11"/>
      <c r="Q6" s="11"/>
      <c r="R6" s="11"/>
      <c r="S6" s="11"/>
      <c r="T6" s="11">
        <v>2</v>
      </c>
      <c r="U6" s="14" t="s">
        <v>32</v>
      </c>
      <c r="V6" s="11" t="s">
        <v>33</v>
      </c>
      <c r="W6" s="11">
        <v>4</v>
      </c>
      <c r="X6" s="11">
        <v>72</v>
      </c>
      <c r="Y6" s="11"/>
      <c r="Z6" s="11" t="s">
        <v>34</v>
      </c>
      <c r="AA6" s="11"/>
      <c r="AB6" s="11"/>
      <c r="AC6" s="102"/>
    </row>
    <row r="7" spans="1:29" ht="18.75" customHeight="1">
      <c r="A7" s="152"/>
      <c r="B7" s="157"/>
      <c r="C7" s="160"/>
      <c r="D7" s="164"/>
      <c r="E7" s="11">
        <v>3</v>
      </c>
      <c r="F7" s="14" t="s">
        <v>35</v>
      </c>
      <c r="G7" s="11" t="s">
        <v>36</v>
      </c>
      <c r="H7" s="11">
        <v>1</v>
      </c>
      <c r="I7" s="11">
        <f t="shared" si="0"/>
        <v>18</v>
      </c>
      <c r="J7" s="11">
        <v>12</v>
      </c>
      <c r="K7" s="11">
        <f>I7-J7</f>
        <v>6</v>
      </c>
      <c r="L7" s="52"/>
      <c r="M7" s="11"/>
      <c r="N7" s="133" t="s">
        <v>37</v>
      </c>
      <c r="O7" s="137"/>
      <c r="P7" s="137"/>
      <c r="Q7" s="138"/>
      <c r="R7" s="30"/>
      <c r="S7" s="30"/>
      <c r="T7" s="11">
        <v>3</v>
      </c>
      <c r="U7" s="14">
        <v>4320001</v>
      </c>
      <c r="V7" s="11" t="s">
        <v>38</v>
      </c>
      <c r="W7" s="11">
        <v>2</v>
      </c>
      <c r="X7" s="11">
        <v>36</v>
      </c>
      <c r="Y7" s="11">
        <v>2</v>
      </c>
      <c r="Z7" s="11">
        <v>1</v>
      </c>
      <c r="AA7" s="11"/>
      <c r="AB7" s="11"/>
      <c r="AC7" s="102"/>
    </row>
    <row r="8" spans="1:29" ht="16.5" customHeight="1">
      <c r="A8" s="152"/>
      <c r="B8" s="157"/>
      <c r="C8" s="160"/>
      <c r="D8" s="164"/>
      <c r="E8" s="11">
        <v>4</v>
      </c>
      <c r="F8" s="14" t="s">
        <v>39</v>
      </c>
      <c r="G8" s="11" t="s">
        <v>40</v>
      </c>
      <c r="H8" s="11">
        <v>4</v>
      </c>
      <c r="I8" s="11">
        <v>72</v>
      </c>
      <c r="J8" s="11">
        <v>36</v>
      </c>
      <c r="K8" s="11">
        <v>36</v>
      </c>
      <c r="L8" s="52" t="s">
        <v>25</v>
      </c>
      <c r="M8" s="11" t="s">
        <v>26</v>
      </c>
      <c r="N8" s="11">
        <v>4</v>
      </c>
      <c r="O8" s="11"/>
      <c r="P8" s="11"/>
      <c r="Q8" s="11"/>
      <c r="R8" s="11"/>
      <c r="S8" s="11"/>
      <c r="T8" s="11"/>
      <c r="U8" s="14"/>
      <c r="V8" s="11"/>
      <c r="W8" s="11"/>
      <c r="X8" s="11"/>
      <c r="Y8" s="11"/>
      <c r="Z8" s="11"/>
      <c r="AA8" s="11"/>
      <c r="AB8" s="11"/>
      <c r="AC8" s="102"/>
    </row>
    <row r="9" spans="1:29" ht="16.5" customHeight="1">
      <c r="A9" s="152"/>
      <c r="B9" s="157"/>
      <c r="C9" s="160"/>
      <c r="D9" s="164"/>
      <c r="E9" s="11">
        <v>5</v>
      </c>
      <c r="F9" s="14" t="s">
        <v>41</v>
      </c>
      <c r="G9" s="11" t="s">
        <v>42</v>
      </c>
      <c r="H9" s="11">
        <v>4</v>
      </c>
      <c r="I9" s="11">
        <v>72</v>
      </c>
      <c r="J9" s="11">
        <v>36</v>
      </c>
      <c r="K9" s="11">
        <v>36</v>
      </c>
      <c r="L9" s="52" t="s">
        <v>25</v>
      </c>
      <c r="M9" s="11" t="s">
        <v>26</v>
      </c>
      <c r="N9" s="11"/>
      <c r="O9" s="11">
        <v>4</v>
      </c>
      <c r="P9" s="11"/>
      <c r="Q9" s="11"/>
      <c r="R9" s="11"/>
      <c r="S9" s="11"/>
      <c r="T9" s="11"/>
      <c r="U9" s="14"/>
      <c r="V9" s="11"/>
      <c r="W9" s="11"/>
      <c r="X9" s="11"/>
      <c r="Y9" s="11"/>
      <c r="Z9" s="11"/>
      <c r="AA9" s="11"/>
      <c r="AB9" s="11"/>
      <c r="AC9" s="102"/>
    </row>
    <row r="10" spans="1:29" ht="18.75" customHeight="1">
      <c r="A10" s="152"/>
      <c r="B10" s="157"/>
      <c r="C10" s="160"/>
      <c r="D10" s="164"/>
      <c r="E10" s="11">
        <v>6</v>
      </c>
      <c r="F10" s="14" t="s">
        <v>43</v>
      </c>
      <c r="G10" s="11" t="s">
        <v>44</v>
      </c>
      <c r="H10" s="11">
        <v>2</v>
      </c>
      <c r="I10" s="11">
        <v>36</v>
      </c>
      <c r="J10" s="11">
        <v>18</v>
      </c>
      <c r="K10" s="11">
        <v>18</v>
      </c>
      <c r="L10" s="11"/>
      <c r="M10" s="11"/>
      <c r="N10" s="11">
        <v>2</v>
      </c>
      <c r="O10" s="11"/>
      <c r="P10" s="11"/>
      <c r="Q10" s="11"/>
      <c r="R10" s="11"/>
      <c r="S10" s="11"/>
      <c r="T10" s="11"/>
      <c r="U10" s="14"/>
      <c r="V10" s="11"/>
      <c r="W10" s="11"/>
      <c r="X10" s="11"/>
      <c r="Y10" s="11"/>
      <c r="Z10" s="11"/>
      <c r="AA10" s="11"/>
      <c r="AB10" s="11"/>
      <c r="AC10" s="102"/>
    </row>
    <row r="11" spans="1:29" ht="16.5" customHeight="1">
      <c r="A11" s="152"/>
      <c r="B11" s="157"/>
      <c r="C11" s="160"/>
      <c r="D11" s="164"/>
      <c r="E11" s="11">
        <v>7</v>
      </c>
      <c r="F11" s="14">
        <v>2820001</v>
      </c>
      <c r="G11" s="11" t="s">
        <v>45</v>
      </c>
      <c r="H11" s="11">
        <v>1.5</v>
      </c>
      <c r="I11" s="11">
        <f t="shared" si="0"/>
        <v>27</v>
      </c>
      <c r="J11" s="11">
        <v>18</v>
      </c>
      <c r="K11" s="11">
        <v>9</v>
      </c>
      <c r="L11" s="11"/>
      <c r="M11" s="11"/>
      <c r="N11" s="30"/>
      <c r="O11" s="53"/>
      <c r="P11" s="11"/>
      <c r="Q11" s="11">
        <v>1.5</v>
      </c>
      <c r="R11" s="30"/>
      <c r="S11" s="30"/>
      <c r="T11" s="11"/>
      <c r="U11" s="14"/>
      <c r="V11" s="11"/>
      <c r="W11" s="11"/>
      <c r="X11" s="11"/>
      <c r="Y11" s="11"/>
      <c r="Z11" s="11"/>
      <c r="AA11" s="11"/>
      <c r="AB11" s="11"/>
      <c r="AC11" s="102"/>
    </row>
    <row r="12" spans="1:29" ht="18.75" customHeight="1">
      <c r="A12" s="152"/>
      <c r="B12" s="157"/>
      <c r="C12" s="160"/>
      <c r="D12" s="164"/>
      <c r="E12" s="11">
        <v>8</v>
      </c>
      <c r="F12" s="14" t="s">
        <v>46</v>
      </c>
      <c r="G12" s="11" t="s">
        <v>47</v>
      </c>
      <c r="H12" s="11">
        <v>2</v>
      </c>
      <c r="I12" s="11">
        <v>36</v>
      </c>
      <c r="J12" s="11">
        <v>18</v>
      </c>
      <c r="K12" s="11">
        <v>18</v>
      </c>
      <c r="L12" s="11"/>
      <c r="M12" s="11"/>
      <c r="N12" s="11">
        <v>1.5</v>
      </c>
      <c r="O12" s="11"/>
      <c r="P12" s="11"/>
      <c r="Q12" s="11">
        <v>0.5</v>
      </c>
      <c r="R12" s="30"/>
      <c r="S12" s="30"/>
      <c r="T12" s="11"/>
      <c r="U12" s="14"/>
      <c r="V12" s="11"/>
      <c r="W12" s="11"/>
      <c r="X12" s="11"/>
      <c r="Y12" s="11"/>
      <c r="Z12" s="11"/>
      <c r="AA12" s="11"/>
      <c r="AB12" s="11"/>
      <c r="AC12" s="102"/>
    </row>
    <row r="13" spans="1:29" ht="18.75" customHeight="1">
      <c r="A13" s="152"/>
      <c r="B13" s="157"/>
      <c r="C13" s="160"/>
      <c r="D13" s="164"/>
      <c r="E13" s="11">
        <v>9</v>
      </c>
      <c r="F13" s="14" t="s">
        <v>48</v>
      </c>
      <c r="G13" s="11" t="s">
        <v>49</v>
      </c>
      <c r="H13" s="11">
        <v>1</v>
      </c>
      <c r="I13" s="11">
        <v>18</v>
      </c>
      <c r="J13" s="11">
        <v>9</v>
      </c>
      <c r="K13" s="11">
        <v>9</v>
      </c>
      <c r="L13" s="11"/>
      <c r="M13" s="11"/>
      <c r="N13" s="11">
        <v>1</v>
      </c>
      <c r="O13" s="30"/>
      <c r="P13" s="30"/>
      <c r="Q13" s="30"/>
      <c r="R13" s="30"/>
      <c r="S13" s="30"/>
      <c r="T13" s="11"/>
      <c r="U13" s="14"/>
      <c r="V13" s="11"/>
      <c r="W13" s="11"/>
      <c r="X13" s="11"/>
      <c r="Y13" s="11"/>
      <c r="Z13" s="11"/>
      <c r="AA13" s="11"/>
      <c r="AB13" s="11"/>
      <c r="AC13" s="102"/>
    </row>
    <row r="14" spans="1:29" ht="18.75" customHeight="1">
      <c r="A14" s="152"/>
      <c r="B14" s="157"/>
      <c r="C14" s="160"/>
      <c r="D14" s="164"/>
      <c r="E14" s="11">
        <v>10</v>
      </c>
      <c r="F14" s="14" t="s">
        <v>50</v>
      </c>
      <c r="G14" s="11" t="s">
        <v>51</v>
      </c>
      <c r="H14" s="16">
        <v>2</v>
      </c>
      <c r="I14" s="16">
        <v>36</v>
      </c>
      <c r="J14" s="16">
        <v>26</v>
      </c>
      <c r="K14" s="16">
        <v>10</v>
      </c>
      <c r="L14" s="52" t="s">
        <v>25</v>
      </c>
      <c r="M14" s="11" t="s">
        <v>26</v>
      </c>
      <c r="N14" s="11">
        <v>2</v>
      </c>
      <c r="O14" s="12"/>
      <c r="P14" s="30"/>
      <c r="Q14" s="30"/>
      <c r="R14" s="30"/>
      <c r="S14" s="30"/>
      <c r="T14" s="11"/>
      <c r="U14" s="14"/>
      <c r="V14" s="11"/>
      <c r="W14" s="11"/>
      <c r="X14" s="11"/>
      <c r="Y14" s="11"/>
      <c r="Z14" s="11"/>
      <c r="AA14" s="11"/>
      <c r="AB14" s="11"/>
      <c r="AC14" s="102"/>
    </row>
    <row r="15" spans="1:29" ht="18.75" customHeight="1">
      <c r="A15" s="152"/>
      <c r="B15" s="157"/>
      <c r="C15" s="160"/>
      <c r="D15" s="164"/>
      <c r="E15" s="11">
        <v>11</v>
      </c>
      <c r="F15" s="14" t="s">
        <v>52</v>
      </c>
      <c r="G15" s="13" t="s">
        <v>53</v>
      </c>
      <c r="H15" s="11">
        <v>2</v>
      </c>
      <c r="I15" s="11">
        <v>36</v>
      </c>
      <c r="J15" s="11">
        <v>36</v>
      </c>
      <c r="K15" s="11">
        <v>0</v>
      </c>
      <c r="L15" s="11"/>
      <c r="M15" s="11"/>
      <c r="N15" s="136">
        <v>2</v>
      </c>
      <c r="O15" s="136"/>
      <c r="P15" s="30"/>
      <c r="Q15" s="30"/>
      <c r="R15" s="30"/>
      <c r="S15" s="30"/>
      <c r="T15" s="11"/>
      <c r="U15" s="14"/>
      <c r="V15" s="11"/>
      <c r="W15" s="11"/>
      <c r="X15" s="11"/>
      <c r="Y15" s="11"/>
      <c r="Z15" s="11"/>
      <c r="AA15" s="11"/>
      <c r="AB15" s="11"/>
      <c r="AC15" s="102"/>
    </row>
    <row r="16" spans="1:29" ht="21.75" customHeight="1">
      <c r="A16" s="152"/>
      <c r="B16" s="157"/>
      <c r="C16" s="160"/>
      <c r="D16" s="164"/>
      <c r="E16" s="17">
        <v>12</v>
      </c>
      <c r="F16" s="18"/>
      <c r="G16" s="11" t="s">
        <v>54</v>
      </c>
      <c r="H16" s="11">
        <v>2</v>
      </c>
      <c r="I16" s="11">
        <v>36</v>
      </c>
      <c r="J16" s="11">
        <v>18</v>
      </c>
      <c r="K16" s="11">
        <v>18</v>
      </c>
      <c r="L16" s="18"/>
      <c r="M16" s="18"/>
      <c r="N16" s="18"/>
      <c r="O16" s="18"/>
      <c r="P16" s="18" t="s">
        <v>55</v>
      </c>
      <c r="Q16" s="18"/>
      <c r="R16" s="18"/>
      <c r="S16" s="30"/>
      <c r="T16" s="11"/>
      <c r="U16" s="14"/>
      <c r="V16" s="11"/>
      <c r="W16" s="11"/>
      <c r="X16" s="11"/>
      <c r="Y16" s="11"/>
      <c r="Z16" s="11"/>
      <c r="AA16" s="11"/>
      <c r="AB16" s="11"/>
      <c r="AC16" s="102"/>
    </row>
    <row r="17" spans="1:30" ht="19.5" customHeight="1">
      <c r="A17" s="152"/>
      <c r="B17" s="157"/>
      <c r="C17" s="160"/>
      <c r="D17" s="164"/>
      <c r="E17" s="136" t="s">
        <v>56</v>
      </c>
      <c r="F17" s="136"/>
      <c r="G17" s="136"/>
      <c r="H17" s="19">
        <f>SUM(H5:H16)</f>
        <v>29.5</v>
      </c>
      <c r="I17" s="54">
        <f>SUM(I5:I16)</f>
        <v>531</v>
      </c>
      <c r="J17" s="54">
        <f>SUM(J5:J16)</f>
        <v>335</v>
      </c>
      <c r="K17" s="54">
        <f>SUM(K5:K16)</f>
        <v>196</v>
      </c>
      <c r="L17" s="55"/>
      <c r="M17" s="55"/>
      <c r="N17" s="21" t="s">
        <v>57</v>
      </c>
      <c r="O17" s="21" t="s">
        <v>58</v>
      </c>
      <c r="P17" s="56"/>
      <c r="Q17" s="56">
        <v>3</v>
      </c>
      <c r="R17" s="56"/>
      <c r="S17" s="56"/>
      <c r="T17" s="139" t="s">
        <v>56</v>
      </c>
      <c r="U17" s="139"/>
      <c r="V17" s="139"/>
      <c r="W17" s="24">
        <f>SUM(W5:W12)</f>
        <v>10</v>
      </c>
      <c r="X17" s="24">
        <f>SUM(X5:X12)</f>
        <v>180</v>
      </c>
      <c r="Y17" s="94"/>
      <c r="Z17" s="14"/>
      <c r="AA17" s="14"/>
      <c r="AB17" s="14"/>
      <c r="AC17" s="102"/>
      <c r="AD17" s="5"/>
    </row>
    <row r="18" spans="1:29" ht="21.75" customHeight="1">
      <c r="A18" s="143"/>
      <c r="B18" s="156"/>
      <c r="C18" s="20" t="s">
        <v>59</v>
      </c>
      <c r="D18" s="15"/>
      <c r="E18" s="133" t="s">
        <v>60</v>
      </c>
      <c r="F18" s="140"/>
      <c r="G18" s="141"/>
      <c r="H18" s="21" t="s">
        <v>61</v>
      </c>
      <c r="I18" s="21" t="s">
        <v>62</v>
      </c>
      <c r="J18" s="21" t="s">
        <v>63</v>
      </c>
      <c r="K18" s="21" t="s">
        <v>63</v>
      </c>
      <c r="L18" s="55"/>
      <c r="M18" s="55"/>
      <c r="N18" s="21"/>
      <c r="O18" s="21"/>
      <c r="P18" s="56">
        <v>2</v>
      </c>
      <c r="Q18" s="56">
        <v>2</v>
      </c>
      <c r="R18" s="56">
        <v>4</v>
      </c>
      <c r="S18" s="56"/>
      <c r="T18" s="11"/>
      <c r="U18" s="93"/>
      <c r="V18" s="93"/>
      <c r="W18" s="94"/>
      <c r="X18" s="94"/>
      <c r="Y18" s="94"/>
      <c r="Z18" s="14"/>
      <c r="AA18" s="14"/>
      <c r="AB18" s="14"/>
      <c r="AC18" s="102"/>
    </row>
    <row r="19" spans="1:29" ht="24.75" customHeight="1">
      <c r="A19" s="136">
        <v>2</v>
      </c>
      <c r="B19" s="155" t="s">
        <v>64</v>
      </c>
      <c r="C19" s="158" t="s">
        <v>65</v>
      </c>
      <c r="D19" s="162"/>
      <c r="E19" s="11">
        <v>1</v>
      </c>
      <c r="F19" s="14" t="s">
        <v>66</v>
      </c>
      <c r="G19" s="20" t="s">
        <v>67</v>
      </c>
      <c r="H19" s="16">
        <v>2</v>
      </c>
      <c r="I19" s="16">
        <v>36</v>
      </c>
      <c r="J19" s="16">
        <v>27</v>
      </c>
      <c r="K19" s="16">
        <v>9</v>
      </c>
      <c r="L19" s="52"/>
      <c r="M19" s="23"/>
      <c r="N19" s="57">
        <v>2</v>
      </c>
      <c r="O19" s="23"/>
      <c r="P19" s="11"/>
      <c r="Q19" s="11"/>
      <c r="R19" s="11"/>
      <c r="S19" s="11"/>
      <c r="T19" s="11"/>
      <c r="U19" s="11"/>
      <c r="V19" s="20"/>
      <c r="W19" s="11"/>
      <c r="X19" s="11"/>
      <c r="Y19" s="11"/>
      <c r="Z19" s="103"/>
      <c r="AA19" s="52"/>
      <c r="AB19" s="11"/>
      <c r="AC19" s="102"/>
    </row>
    <row r="20" spans="1:29" ht="24" customHeight="1">
      <c r="A20" s="136"/>
      <c r="B20" s="157"/>
      <c r="C20" s="158"/>
      <c r="D20" s="162"/>
      <c r="E20" s="11">
        <v>2</v>
      </c>
      <c r="F20" s="14" t="s">
        <v>68</v>
      </c>
      <c r="G20" s="20" t="s">
        <v>69</v>
      </c>
      <c r="H20" s="16">
        <v>2</v>
      </c>
      <c r="I20" s="16">
        <v>36</v>
      </c>
      <c r="J20" s="16">
        <v>36</v>
      </c>
      <c r="K20" s="16">
        <v>0</v>
      </c>
      <c r="L20" s="52"/>
      <c r="M20" s="16"/>
      <c r="N20" s="16">
        <v>2</v>
      </c>
      <c r="O20" s="58"/>
      <c r="P20" s="11"/>
      <c r="Q20" s="11"/>
      <c r="R20" s="11"/>
      <c r="S20" s="11"/>
      <c r="T20" s="11"/>
      <c r="U20" s="11"/>
      <c r="V20" s="20"/>
      <c r="W20" s="11"/>
      <c r="X20" s="11"/>
      <c r="Y20" s="11"/>
      <c r="Z20" s="103"/>
      <c r="AA20" s="52"/>
      <c r="AB20" s="11"/>
      <c r="AC20" s="102"/>
    </row>
    <row r="21" spans="1:29" ht="18.75" customHeight="1">
      <c r="A21" s="136"/>
      <c r="B21" s="157"/>
      <c r="C21" s="158"/>
      <c r="D21" s="162"/>
      <c r="E21" s="11">
        <v>3</v>
      </c>
      <c r="F21" s="14" t="s">
        <v>74</v>
      </c>
      <c r="G21" s="20" t="s">
        <v>75</v>
      </c>
      <c r="H21" s="23">
        <v>3</v>
      </c>
      <c r="I21" s="59">
        <v>54</v>
      </c>
      <c r="J21" s="59">
        <v>36</v>
      </c>
      <c r="K21" s="59">
        <v>18</v>
      </c>
      <c r="L21" s="58"/>
      <c r="M21" s="57" t="s">
        <v>26</v>
      </c>
      <c r="N21" s="58"/>
      <c r="O21" s="59">
        <v>3</v>
      </c>
      <c r="P21" s="58"/>
      <c r="Q21" s="11"/>
      <c r="R21" s="11"/>
      <c r="S21" s="11"/>
      <c r="T21" s="11"/>
      <c r="U21" s="11"/>
      <c r="V21" s="95"/>
      <c r="W21" s="96"/>
      <c r="X21" s="96"/>
      <c r="Y21" s="96"/>
      <c r="Z21" s="96"/>
      <c r="AA21" s="96"/>
      <c r="AB21" s="11"/>
      <c r="AC21" s="102"/>
    </row>
    <row r="22" spans="1:29" ht="18.75" customHeight="1">
      <c r="A22" s="136"/>
      <c r="B22" s="157"/>
      <c r="C22" s="158"/>
      <c r="D22" s="162"/>
      <c r="E22" s="133" t="s">
        <v>56</v>
      </c>
      <c r="F22" s="134"/>
      <c r="G22" s="135"/>
      <c r="H22" s="127">
        <f>H19+H20+H21</f>
        <v>7</v>
      </c>
      <c r="I22" s="127">
        <f>SUM(I19:I21)</f>
        <v>126</v>
      </c>
      <c r="J22" s="127">
        <f>SUM(J19:J21)</f>
        <v>99</v>
      </c>
      <c r="K22" s="127">
        <f>SUM(K19:K21)</f>
        <v>27</v>
      </c>
      <c r="L22" s="21"/>
      <c r="M22" s="21"/>
      <c r="N22" s="127">
        <f>SUM(N19:N21)</f>
        <v>4</v>
      </c>
      <c r="O22" s="126" t="s">
        <v>150</v>
      </c>
      <c r="P22" s="21"/>
      <c r="Q22" s="21"/>
      <c r="R22" s="21"/>
      <c r="S22" s="21"/>
      <c r="T22" s="11"/>
      <c r="U22" s="133"/>
      <c r="V22" s="135"/>
      <c r="W22" s="11"/>
      <c r="X22" s="11"/>
      <c r="Y22" s="11"/>
      <c r="Z22" s="11"/>
      <c r="AA22" s="11"/>
      <c r="AB22" s="11"/>
      <c r="AC22" s="102"/>
    </row>
    <row r="23" spans="1:29" ht="18.75" customHeight="1">
      <c r="A23" s="11"/>
      <c r="B23" s="157"/>
      <c r="C23" s="142" t="s">
        <v>78</v>
      </c>
      <c r="D23" s="162"/>
      <c r="E23" s="124">
        <v>1</v>
      </c>
      <c r="F23" s="14" t="s">
        <v>70</v>
      </c>
      <c r="G23" s="20" t="s">
        <v>71</v>
      </c>
      <c r="H23" s="16">
        <v>3</v>
      </c>
      <c r="I23" s="16">
        <v>54</v>
      </c>
      <c r="J23" s="16">
        <v>36</v>
      </c>
      <c r="K23" s="16">
        <v>18</v>
      </c>
      <c r="L23" s="52" t="s">
        <v>25</v>
      </c>
      <c r="M23" s="57" t="s">
        <v>26</v>
      </c>
      <c r="N23" s="16">
        <v>3</v>
      </c>
      <c r="O23" s="16"/>
      <c r="P23" s="16"/>
      <c r="Q23" s="16"/>
      <c r="R23" s="16"/>
      <c r="S23" s="16"/>
      <c r="T23" s="11"/>
      <c r="U23" s="124"/>
      <c r="V23" s="125"/>
      <c r="W23" s="11"/>
      <c r="X23" s="11"/>
      <c r="Y23" s="11"/>
      <c r="Z23" s="11"/>
      <c r="AA23" s="11"/>
      <c r="AB23" s="11"/>
      <c r="AC23" s="102"/>
    </row>
    <row r="24" spans="1:29" ht="18.75" customHeight="1">
      <c r="A24" s="11"/>
      <c r="B24" s="157"/>
      <c r="C24" s="153"/>
      <c r="D24" s="162"/>
      <c r="E24" s="124">
        <v>2</v>
      </c>
      <c r="F24" s="14" t="s">
        <v>76</v>
      </c>
      <c r="G24" s="20" t="s">
        <v>77</v>
      </c>
      <c r="H24" s="23">
        <v>2</v>
      </c>
      <c r="I24" s="59">
        <v>36</v>
      </c>
      <c r="J24" s="59">
        <v>27</v>
      </c>
      <c r="K24" s="59">
        <v>9</v>
      </c>
      <c r="L24" s="57" t="s">
        <v>25</v>
      </c>
      <c r="M24" s="57" t="s">
        <v>26</v>
      </c>
      <c r="N24" s="16"/>
      <c r="O24" s="16">
        <v>2</v>
      </c>
      <c r="P24" s="16"/>
      <c r="Q24" s="16"/>
      <c r="R24" s="16"/>
      <c r="S24" s="16"/>
      <c r="T24" s="11">
        <v>1</v>
      </c>
      <c r="U24" s="14" t="s">
        <v>81</v>
      </c>
      <c r="V24" s="20" t="s">
        <v>82</v>
      </c>
      <c r="W24" s="97">
        <v>1</v>
      </c>
      <c r="X24" s="97">
        <v>18</v>
      </c>
      <c r="Y24" s="11">
        <v>9</v>
      </c>
      <c r="Z24" s="11">
        <v>2</v>
      </c>
      <c r="AA24" s="57" t="s">
        <v>83</v>
      </c>
      <c r="AB24" s="104"/>
      <c r="AC24" s="102"/>
    </row>
    <row r="25" spans="1:29" ht="20.25" customHeight="1">
      <c r="A25" s="136">
        <v>3</v>
      </c>
      <c r="B25" s="157"/>
      <c r="C25" s="153"/>
      <c r="D25" s="162"/>
      <c r="E25" s="124">
        <v>3</v>
      </c>
      <c r="F25" s="14" t="s">
        <v>79</v>
      </c>
      <c r="G25" s="20" t="s">
        <v>80</v>
      </c>
      <c r="H25" s="23">
        <v>2</v>
      </c>
      <c r="I25" s="59">
        <v>36</v>
      </c>
      <c r="J25" s="59">
        <v>27</v>
      </c>
      <c r="K25" s="59">
        <v>9</v>
      </c>
      <c r="L25" s="57" t="s">
        <v>25</v>
      </c>
      <c r="M25" s="57"/>
      <c r="N25" s="58"/>
      <c r="O25" s="58"/>
      <c r="P25" s="11">
        <v>2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02"/>
    </row>
    <row r="26" spans="1:29" ht="20.25" customHeight="1">
      <c r="A26" s="136"/>
      <c r="B26" s="157"/>
      <c r="C26" s="153"/>
      <c r="D26" s="22"/>
      <c r="E26" s="124">
        <v>4</v>
      </c>
      <c r="F26" s="14" t="s">
        <v>72</v>
      </c>
      <c r="G26" s="20" t="s">
        <v>73</v>
      </c>
      <c r="H26" s="16">
        <v>4</v>
      </c>
      <c r="I26" s="16">
        <v>72</v>
      </c>
      <c r="J26" s="16">
        <v>54</v>
      </c>
      <c r="K26" s="16">
        <v>18</v>
      </c>
      <c r="L26" s="52" t="s">
        <v>25</v>
      </c>
      <c r="M26" s="57" t="s">
        <v>26</v>
      </c>
      <c r="N26" s="16">
        <v>4</v>
      </c>
      <c r="O26" s="16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02"/>
    </row>
    <row r="27" spans="1:29" ht="18.75" customHeight="1">
      <c r="A27" s="136"/>
      <c r="B27" s="157"/>
      <c r="C27" s="154"/>
      <c r="D27" s="22"/>
      <c r="E27" s="136" t="s">
        <v>56</v>
      </c>
      <c r="F27" s="136"/>
      <c r="G27" s="136"/>
      <c r="H27" s="127">
        <f>SUM(H23:H26)</f>
        <v>11</v>
      </c>
      <c r="I27" s="129">
        <f>SUM(I23:I26)</f>
        <v>198</v>
      </c>
      <c r="J27" s="38">
        <f>SUM(J23:J26)</f>
        <v>144</v>
      </c>
      <c r="K27" s="38">
        <f>SUM(K23:K26)</f>
        <v>54</v>
      </c>
      <c r="L27" s="57"/>
      <c r="M27" s="14"/>
      <c r="N27" s="128" t="s">
        <v>151</v>
      </c>
      <c r="O27" s="60">
        <v>2</v>
      </c>
      <c r="P27" s="60">
        <v>2</v>
      </c>
      <c r="Q27" s="60"/>
      <c r="R27" s="60"/>
      <c r="S27" s="60"/>
      <c r="T27" s="133" t="s">
        <v>56</v>
      </c>
      <c r="U27" s="134"/>
      <c r="V27" s="135"/>
      <c r="W27" s="24">
        <v>1</v>
      </c>
      <c r="X27" s="24">
        <v>18</v>
      </c>
      <c r="Y27" s="14"/>
      <c r="Z27" s="14"/>
      <c r="AA27" s="14"/>
      <c r="AB27" s="14"/>
      <c r="AC27" s="102"/>
    </row>
    <row r="28" spans="1:29" ht="18.75" customHeight="1">
      <c r="A28" s="142">
        <v>4</v>
      </c>
      <c r="B28" s="157"/>
      <c r="C28" s="142" t="s">
        <v>84</v>
      </c>
      <c r="D28" s="22"/>
      <c r="E28" s="11">
        <v>1</v>
      </c>
      <c r="F28" s="14" t="s">
        <v>85</v>
      </c>
      <c r="G28" s="20" t="s">
        <v>155</v>
      </c>
      <c r="H28" s="25">
        <v>5</v>
      </c>
      <c r="I28" s="25">
        <v>90</v>
      </c>
      <c r="J28" s="25">
        <v>54</v>
      </c>
      <c r="K28" s="25">
        <v>36</v>
      </c>
      <c r="L28" s="57" t="s">
        <v>86</v>
      </c>
      <c r="M28" s="61" t="s">
        <v>26</v>
      </c>
      <c r="N28" s="62"/>
      <c r="O28" s="61"/>
      <c r="P28" s="61">
        <v>5</v>
      </c>
      <c r="Q28" s="69"/>
      <c r="R28" s="69"/>
      <c r="S28" s="98"/>
      <c r="T28" s="11"/>
      <c r="U28" s="96"/>
      <c r="V28" s="96"/>
      <c r="W28" s="14"/>
      <c r="X28" s="14"/>
      <c r="Y28" s="14"/>
      <c r="Z28" s="14"/>
      <c r="AA28" s="14"/>
      <c r="AB28" s="14"/>
      <c r="AC28" s="102"/>
    </row>
    <row r="29" spans="1:29" ht="18.75" customHeight="1">
      <c r="A29" s="153"/>
      <c r="B29" s="157"/>
      <c r="C29" s="153"/>
      <c r="D29" s="162"/>
      <c r="E29" s="11">
        <v>2</v>
      </c>
      <c r="F29" s="14" t="s">
        <v>87</v>
      </c>
      <c r="G29" s="20" t="s">
        <v>154</v>
      </c>
      <c r="H29" s="26">
        <v>2</v>
      </c>
      <c r="I29" s="26">
        <v>36</v>
      </c>
      <c r="J29" s="26">
        <v>18</v>
      </c>
      <c r="K29" s="43">
        <v>18</v>
      </c>
      <c r="L29" s="57" t="s">
        <v>88</v>
      </c>
      <c r="M29" s="63"/>
      <c r="N29" s="64"/>
      <c r="O29" s="63"/>
      <c r="P29" s="63"/>
      <c r="Q29" s="82">
        <v>2</v>
      </c>
      <c r="R29" s="69"/>
      <c r="S29" s="98"/>
      <c r="T29" s="11"/>
      <c r="U29" s="11"/>
      <c r="V29" s="96"/>
      <c r="W29" s="96"/>
      <c r="X29" s="96"/>
      <c r="Y29" s="96"/>
      <c r="Z29" s="96"/>
      <c r="AA29" s="96"/>
      <c r="AB29" s="11"/>
      <c r="AC29" s="102"/>
    </row>
    <row r="30" spans="1:29" ht="18.75" customHeight="1">
      <c r="A30" s="153"/>
      <c r="B30" s="157"/>
      <c r="C30" s="153"/>
      <c r="D30" s="162"/>
      <c r="E30" s="11">
        <v>3</v>
      </c>
      <c r="F30" s="14" t="s">
        <v>89</v>
      </c>
      <c r="G30" s="20" t="s">
        <v>153</v>
      </c>
      <c r="H30" s="27">
        <v>2.5</v>
      </c>
      <c r="I30" s="43">
        <v>45</v>
      </c>
      <c r="J30" s="43">
        <v>27</v>
      </c>
      <c r="K30" s="43">
        <v>18</v>
      </c>
      <c r="L30" s="57" t="s">
        <v>25</v>
      </c>
      <c r="M30" s="43"/>
      <c r="N30" s="43"/>
      <c r="O30" s="65"/>
      <c r="P30" s="65"/>
      <c r="Q30" s="43">
        <v>2.5</v>
      </c>
      <c r="R30" s="69"/>
      <c r="S30" s="98"/>
      <c r="T30" s="11"/>
      <c r="U30" s="11"/>
      <c r="V30" s="96"/>
      <c r="W30" s="96"/>
      <c r="X30" s="96"/>
      <c r="Y30" s="96"/>
      <c r="Z30" s="96"/>
      <c r="AA30" s="96"/>
      <c r="AB30" s="11"/>
      <c r="AC30" s="102"/>
    </row>
    <row r="31" spans="1:29" ht="18.75" customHeight="1">
      <c r="A31" s="153"/>
      <c r="B31" s="157"/>
      <c r="C31" s="153"/>
      <c r="D31" s="162"/>
      <c r="E31" s="11">
        <v>4</v>
      </c>
      <c r="F31" s="14" t="s">
        <v>90</v>
      </c>
      <c r="G31" s="20" t="s">
        <v>152</v>
      </c>
      <c r="H31" s="28">
        <v>2</v>
      </c>
      <c r="I31" s="66">
        <v>36</v>
      </c>
      <c r="J31" s="66">
        <v>18</v>
      </c>
      <c r="K31" s="66">
        <v>18</v>
      </c>
      <c r="L31" s="57" t="s">
        <v>91</v>
      </c>
      <c r="M31" s="61"/>
      <c r="N31" s="62"/>
      <c r="O31" s="61"/>
      <c r="P31" s="61"/>
      <c r="Q31" s="99">
        <v>2</v>
      </c>
      <c r="R31" s="69"/>
      <c r="S31" s="11"/>
      <c r="T31" s="11"/>
      <c r="U31" s="11"/>
      <c r="V31" s="20"/>
      <c r="W31" s="11"/>
      <c r="X31" s="11"/>
      <c r="Y31" s="11"/>
      <c r="Z31" s="11"/>
      <c r="AA31" s="11"/>
      <c r="AB31" s="11"/>
      <c r="AC31" s="102"/>
    </row>
    <row r="32" spans="1:28" ht="18.75" customHeight="1">
      <c r="A32" s="154"/>
      <c r="B32" s="157"/>
      <c r="C32" s="154"/>
      <c r="D32" s="22"/>
      <c r="E32" s="145" t="s">
        <v>56</v>
      </c>
      <c r="F32" s="146"/>
      <c r="G32" s="147"/>
      <c r="H32" s="29">
        <f>SUM(H28:H31)</f>
        <v>11.5</v>
      </c>
      <c r="I32" s="60">
        <f>SUM(I28:I31)</f>
        <v>207</v>
      </c>
      <c r="J32" s="60">
        <f>SUM(J28:J31)</f>
        <v>117</v>
      </c>
      <c r="K32" s="60">
        <f>SUM(K28:K31)</f>
        <v>90</v>
      </c>
      <c r="L32" s="67"/>
      <c r="M32" s="67"/>
      <c r="N32" s="60"/>
      <c r="O32" s="60"/>
      <c r="P32" s="60">
        <v>5</v>
      </c>
      <c r="Q32" s="29">
        <f>SUM(Q29:Q31)</f>
        <v>6.5</v>
      </c>
      <c r="R32" s="34"/>
      <c r="S32" s="34"/>
      <c r="T32" s="133"/>
      <c r="U32" s="134"/>
      <c r="V32" s="135"/>
      <c r="W32" s="11"/>
      <c r="X32" s="11"/>
      <c r="Y32" s="14"/>
      <c r="Z32" s="14"/>
      <c r="AA32" s="105"/>
      <c r="AB32" s="14"/>
    </row>
    <row r="33" spans="1:28" ht="18.75" customHeight="1">
      <c r="A33" s="136">
        <v>5</v>
      </c>
      <c r="B33" s="157"/>
      <c r="C33" s="158" t="s">
        <v>92</v>
      </c>
      <c r="D33" s="30" t="s">
        <v>93</v>
      </c>
      <c r="E33" s="31">
        <v>1</v>
      </c>
      <c r="F33" s="14"/>
      <c r="G33" s="20" t="s">
        <v>149</v>
      </c>
      <c r="H33" s="32">
        <v>6</v>
      </c>
      <c r="I33" s="32">
        <v>108</v>
      </c>
      <c r="J33" s="32">
        <v>82</v>
      </c>
      <c r="K33" s="32">
        <v>26</v>
      </c>
      <c r="L33" s="57" t="s">
        <v>88</v>
      </c>
      <c r="M33" s="68" t="s">
        <v>26</v>
      </c>
      <c r="N33" s="32"/>
      <c r="O33" s="32">
        <v>4</v>
      </c>
      <c r="P33" s="32">
        <v>2</v>
      </c>
      <c r="Q33" s="23"/>
      <c r="R33" s="23"/>
      <c r="S33" s="11"/>
      <c r="T33" s="11"/>
      <c r="U33" s="11"/>
      <c r="V33" s="20"/>
      <c r="W33" s="11"/>
      <c r="X33" s="11"/>
      <c r="Y33" s="11"/>
      <c r="Z33" s="11"/>
      <c r="AA33" s="106"/>
      <c r="AB33" s="11"/>
    </row>
    <row r="34" spans="1:28" ht="18.75" customHeight="1">
      <c r="A34" s="136"/>
      <c r="B34" s="157"/>
      <c r="C34" s="158"/>
      <c r="D34" s="30"/>
      <c r="E34" s="31">
        <v>2</v>
      </c>
      <c r="F34" s="14" t="s">
        <v>94</v>
      </c>
      <c r="G34" s="20" t="s">
        <v>95</v>
      </c>
      <c r="H34" s="23">
        <v>3</v>
      </c>
      <c r="I34" s="23">
        <v>54</v>
      </c>
      <c r="J34" s="69">
        <v>36</v>
      </c>
      <c r="K34" s="23">
        <v>18</v>
      </c>
      <c r="L34" s="57" t="s">
        <v>88</v>
      </c>
      <c r="M34" s="23" t="s">
        <v>26</v>
      </c>
      <c r="N34" s="70"/>
      <c r="O34" s="57"/>
      <c r="P34" s="57">
        <v>3</v>
      </c>
      <c r="Q34" s="23"/>
      <c r="R34" s="23"/>
      <c r="S34" s="11"/>
      <c r="T34" s="11"/>
      <c r="U34" s="11"/>
      <c r="V34" s="95"/>
      <c r="W34" s="11"/>
      <c r="X34" s="11"/>
      <c r="Y34" s="11"/>
      <c r="Z34" s="11"/>
      <c r="AA34" s="106"/>
      <c r="AB34" s="11"/>
    </row>
    <row r="35" spans="1:28" ht="18.75" customHeight="1">
      <c r="A35" s="136"/>
      <c r="B35" s="157"/>
      <c r="C35" s="158"/>
      <c r="D35" s="30"/>
      <c r="E35" s="31">
        <v>3</v>
      </c>
      <c r="F35" s="14" t="s">
        <v>96</v>
      </c>
      <c r="G35" s="20" t="s">
        <v>156</v>
      </c>
      <c r="H35" s="23">
        <v>3</v>
      </c>
      <c r="I35" s="23">
        <v>54</v>
      </c>
      <c r="J35" s="23">
        <v>27</v>
      </c>
      <c r="K35" s="23">
        <v>27</v>
      </c>
      <c r="L35" s="57" t="s">
        <v>91</v>
      </c>
      <c r="M35" s="57"/>
      <c r="N35" s="70"/>
      <c r="O35" s="57"/>
      <c r="P35" s="57">
        <v>3</v>
      </c>
      <c r="Q35" s="100"/>
      <c r="R35" s="23"/>
      <c r="S35" s="11"/>
      <c r="T35" s="11"/>
      <c r="U35" s="11"/>
      <c r="V35" s="95"/>
      <c r="W35" s="11"/>
      <c r="X35" s="11"/>
      <c r="Y35" s="11"/>
      <c r="Z35" s="11"/>
      <c r="AA35" s="106"/>
      <c r="AB35" s="11"/>
    </row>
    <row r="36" spans="1:28" ht="18.75" customHeight="1">
      <c r="A36" s="136"/>
      <c r="B36" s="157"/>
      <c r="C36" s="158"/>
      <c r="D36" s="30"/>
      <c r="E36" s="31">
        <v>4</v>
      </c>
      <c r="F36" s="14"/>
      <c r="G36" s="20" t="s">
        <v>148</v>
      </c>
      <c r="H36" s="33">
        <v>5</v>
      </c>
      <c r="I36" s="33">
        <v>90</v>
      </c>
      <c r="J36" s="71">
        <v>54</v>
      </c>
      <c r="K36" s="33">
        <v>36</v>
      </c>
      <c r="L36" s="57" t="s">
        <v>88</v>
      </c>
      <c r="M36" s="33" t="s">
        <v>26</v>
      </c>
      <c r="N36" s="72"/>
      <c r="O36" s="73"/>
      <c r="P36" s="23">
        <v>3</v>
      </c>
      <c r="Q36" s="23">
        <v>2</v>
      </c>
      <c r="R36" s="23"/>
      <c r="S36" s="20"/>
      <c r="T36" s="11"/>
      <c r="U36" s="11"/>
      <c r="V36" s="20"/>
      <c r="W36" s="11"/>
      <c r="X36" s="11"/>
      <c r="Y36" s="11"/>
      <c r="Z36" s="11"/>
      <c r="AA36" s="106"/>
      <c r="AB36" s="11"/>
    </row>
    <row r="37" spans="1:30" ht="15" customHeight="1">
      <c r="A37" s="136"/>
      <c r="B37" s="157"/>
      <c r="C37" s="158"/>
      <c r="D37" s="30"/>
      <c r="E37" s="145" t="s">
        <v>56</v>
      </c>
      <c r="F37" s="146"/>
      <c r="G37" s="147"/>
      <c r="H37" s="34">
        <f>SUM(H33:H36)</f>
        <v>17</v>
      </c>
      <c r="I37" s="34">
        <f>SUM(I33:I36)</f>
        <v>306</v>
      </c>
      <c r="J37" s="34">
        <f>SUM(J33:J36)</f>
        <v>199</v>
      </c>
      <c r="K37" s="34">
        <f>SUM(K33:K36)</f>
        <v>107</v>
      </c>
      <c r="L37" s="34"/>
      <c r="M37" s="34"/>
      <c r="N37" s="34"/>
      <c r="O37" s="34">
        <v>4</v>
      </c>
      <c r="P37" s="34">
        <v>11</v>
      </c>
      <c r="Q37" s="34">
        <v>2</v>
      </c>
      <c r="R37" s="34"/>
      <c r="S37" s="34"/>
      <c r="T37" s="11"/>
      <c r="U37" s="136"/>
      <c r="V37" s="136"/>
      <c r="W37" s="95"/>
      <c r="X37" s="95"/>
      <c r="Y37" s="95"/>
      <c r="Z37" s="96"/>
      <c r="AA37" s="106"/>
      <c r="AB37" s="11"/>
      <c r="AD37" s="5"/>
    </row>
    <row r="38" spans="1:28" ht="18.75" customHeight="1">
      <c r="A38" s="136">
        <v>5</v>
      </c>
      <c r="B38" s="157"/>
      <c r="C38" s="158" t="s">
        <v>97</v>
      </c>
      <c r="D38" s="30" t="s">
        <v>93</v>
      </c>
      <c r="E38" s="31">
        <v>1</v>
      </c>
      <c r="F38" s="14" t="s">
        <v>98</v>
      </c>
      <c r="G38" s="20" t="s">
        <v>99</v>
      </c>
      <c r="H38" s="35">
        <v>3</v>
      </c>
      <c r="I38" s="74">
        <v>54</v>
      </c>
      <c r="J38" s="74">
        <v>36</v>
      </c>
      <c r="K38" s="74">
        <v>18</v>
      </c>
      <c r="L38" s="57" t="s">
        <v>86</v>
      </c>
      <c r="M38" s="61" t="s">
        <v>26</v>
      </c>
      <c r="N38" s="62"/>
      <c r="O38" s="61"/>
      <c r="P38" s="75"/>
      <c r="Q38" s="61">
        <v>3</v>
      </c>
      <c r="R38" s="11"/>
      <c r="S38" s="11"/>
      <c r="T38" s="11"/>
      <c r="U38" s="11"/>
      <c r="V38" s="20"/>
      <c r="W38" s="11"/>
      <c r="X38" s="11"/>
      <c r="Y38" s="11"/>
      <c r="Z38" s="11"/>
      <c r="AA38" s="106"/>
      <c r="AB38" s="11"/>
    </row>
    <row r="39" spans="1:28" ht="18.75" customHeight="1">
      <c r="A39" s="136"/>
      <c r="B39" s="157"/>
      <c r="C39" s="158"/>
      <c r="D39" s="30"/>
      <c r="E39" s="31">
        <v>2</v>
      </c>
      <c r="F39" s="14" t="s">
        <v>100</v>
      </c>
      <c r="G39" s="20" t="s">
        <v>101</v>
      </c>
      <c r="H39" s="35">
        <v>4</v>
      </c>
      <c r="I39" s="74">
        <v>72</v>
      </c>
      <c r="J39" s="74">
        <v>48</v>
      </c>
      <c r="K39" s="74">
        <v>24</v>
      </c>
      <c r="L39" s="57" t="s">
        <v>86</v>
      </c>
      <c r="M39" s="61" t="s">
        <v>26</v>
      </c>
      <c r="N39" s="62"/>
      <c r="O39" s="61"/>
      <c r="P39" s="61"/>
      <c r="Q39" s="61">
        <v>4</v>
      </c>
      <c r="R39" s="11"/>
      <c r="S39" s="11"/>
      <c r="T39" s="11"/>
      <c r="U39" s="11"/>
      <c r="V39" s="20"/>
      <c r="W39" s="11"/>
      <c r="X39" s="11"/>
      <c r="Y39" s="11"/>
      <c r="Z39" s="11"/>
      <c r="AA39" s="106"/>
      <c r="AB39" s="11"/>
    </row>
    <row r="40" spans="1:28" ht="18.75" customHeight="1">
      <c r="A40" s="136"/>
      <c r="B40" s="157"/>
      <c r="C40" s="158"/>
      <c r="D40" s="30"/>
      <c r="E40" s="36">
        <v>3</v>
      </c>
      <c r="F40" s="14" t="s">
        <v>102</v>
      </c>
      <c r="G40" s="20" t="s">
        <v>103</v>
      </c>
      <c r="H40" s="37">
        <v>3</v>
      </c>
      <c r="I40" s="76">
        <v>54</v>
      </c>
      <c r="J40" s="25">
        <v>27</v>
      </c>
      <c r="K40" s="25">
        <v>27</v>
      </c>
      <c r="L40" s="57" t="s">
        <v>25</v>
      </c>
      <c r="M40" s="77" t="s">
        <v>26</v>
      </c>
      <c r="N40" s="78"/>
      <c r="O40" s="77"/>
      <c r="P40" s="77"/>
      <c r="Q40" s="99"/>
      <c r="R40" s="61">
        <v>3</v>
      </c>
      <c r="S40" s="11"/>
      <c r="T40" s="11"/>
      <c r="U40" s="95"/>
      <c r="V40" s="95"/>
      <c r="W40" s="11"/>
      <c r="X40" s="11"/>
      <c r="Y40" s="11"/>
      <c r="Z40" s="11"/>
      <c r="AA40" s="106"/>
      <c r="AB40" s="11"/>
    </row>
    <row r="41" spans="1:28" ht="21" customHeight="1">
      <c r="A41" s="136"/>
      <c r="B41" s="157"/>
      <c r="C41" s="158"/>
      <c r="D41" s="30"/>
      <c r="E41" s="145" t="s">
        <v>56</v>
      </c>
      <c r="F41" s="146"/>
      <c r="G41" s="147"/>
      <c r="H41" s="38">
        <f>SUM(H38:H40)</f>
        <v>10</v>
      </c>
      <c r="I41" s="38">
        <f>SUM(I38:I40)</f>
        <v>180</v>
      </c>
      <c r="J41" s="38">
        <f>SUM(J38:J40)</f>
        <v>111</v>
      </c>
      <c r="K41" s="38">
        <f>SUM(K38:K40)</f>
        <v>69</v>
      </c>
      <c r="L41" s="38"/>
      <c r="M41" s="38"/>
      <c r="N41" s="38"/>
      <c r="O41" s="38"/>
      <c r="P41" s="38"/>
      <c r="Q41" s="38">
        <f>SUM(Q38:Q40)</f>
        <v>7</v>
      </c>
      <c r="R41" s="34" t="s">
        <v>104</v>
      </c>
      <c r="S41" s="34"/>
      <c r="T41" s="11"/>
      <c r="U41" s="136"/>
      <c r="V41" s="136"/>
      <c r="W41" s="95"/>
      <c r="X41" s="95"/>
      <c r="Y41" s="95"/>
      <c r="Z41" s="96"/>
      <c r="AA41" s="106"/>
      <c r="AB41" s="11"/>
    </row>
    <row r="42" spans="1:29" ht="24.75" customHeight="1">
      <c r="A42" s="136">
        <v>2</v>
      </c>
      <c r="B42" s="157"/>
      <c r="C42" s="158" t="s">
        <v>105</v>
      </c>
      <c r="D42" s="30"/>
      <c r="E42" s="11"/>
      <c r="F42" s="39"/>
      <c r="G42" s="40"/>
      <c r="H42" s="40"/>
      <c r="I42" s="40"/>
      <c r="J42" s="40"/>
      <c r="K42" s="40"/>
      <c r="L42" s="52"/>
      <c r="M42" s="40"/>
      <c r="N42" s="79"/>
      <c r="O42" s="40"/>
      <c r="P42" s="11"/>
      <c r="Q42" s="11"/>
      <c r="R42" s="11"/>
      <c r="S42" s="11"/>
      <c r="T42" s="11">
        <v>1</v>
      </c>
      <c r="U42" s="14" t="s">
        <v>106</v>
      </c>
      <c r="V42" s="20" t="s">
        <v>157</v>
      </c>
      <c r="W42" s="43">
        <v>2</v>
      </c>
      <c r="X42" s="43">
        <v>36</v>
      </c>
      <c r="Y42" s="43">
        <v>2</v>
      </c>
      <c r="Z42" s="43" t="s">
        <v>107</v>
      </c>
      <c r="AA42" s="107" t="s">
        <v>83</v>
      </c>
      <c r="AB42" s="11"/>
      <c r="AC42" s="102"/>
    </row>
    <row r="43" spans="1:29" ht="24.75" customHeight="1">
      <c r="A43" s="136"/>
      <c r="B43" s="157"/>
      <c r="C43" s="158"/>
      <c r="D43" s="30"/>
      <c r="E43" s="11"/>
      <c r="F43" s="41"/>
      <c r="G43" s="42"/>
      <c r="H43" s="40"/>
      <c r="I43" s="40"/>
      <c r="J43" s="40"/>
      <c r="K43" s="40"/>
      <c r="L43" s="52"/>
      <c r="M43" s="40"/>
      <c r="N43" s="80"/>
      <c r="O43" s="81"/>
      <c r="P43" s="11"/>
      <c r="Q43" s="11"/>
      <c r="R43" s="11"/>
      <c r="S43" s="11"/>
      <c r="T43" s="11">
        <v>2</v>
      </c>
      <c r="U43" s="14" t="s">
        <v>108</v>
      </c>
      <c r="V43" s="20" t="s">
        <v>158</v>
      </c>
      <c r="W43" s="101">
        <v>4</v>
      </c>
      <c r="X43" s="101">
        <v>72</v>
      </c>
      <c r="Y43" s="69">
        <v>4</v>
      </c>
      <c r="Z43" s="101">
        <v>5</v>
      </c>
      <c r="AA43" s="107" t="s">
        <v>83</v>
      </c>
      <c r="AB43" s="11"/>
      <c r="AC43" s="102"/>
    </row>
    <row r="44" spans="1:29" ht="24.75" customHeight="1">
      <c r="A44" s="136"/>
      <c r="B44" s="157"/>
      <c r="C44" s="158"/>
      <c r="D44" s="30"/>
      <c r="E44" s="11"/>
      <c r="F44" s="41"/>
      <c r="G44" s="40"/>
      <c r="H44" s="40"/>
      <c r="I44" s="40"/>
      <c r="J44" s="40"/>
      <c r="K44" s="40"/>
      <c r="L44" s="52"/>
      <c r="M44" s="40"/>
      <c r="N44" s="40"/>
      <c r="O44" s="40"/>
      <c r="P44" s="11"/>
      <c r="Q44" s="11"/>
      <c r="R44" s="11"/>
      <c r="S44" s="11"/>
      <c r="T44" s="11">
        <v>3</v>
      </c>
      <c r="U44" s="14" t="s">
        <v>109</v>
      </c>
      <c r="V44" s="20" t="s">
        <v>110</v>
      </c>
      <c r="W44" s="101">
        <v>2</v>
      </c>
      <c r="X44" s="101">
        <v>36</v>
      </c>
      <c r="Y44" s="101">
        <v>18</v>
      </c>
      <c r="Z44" s="101">
        <v>5</v>
      </c>
      <c r="AA44" s="107" t="s">
        <v>83</v>
      </c>
      <c r="AB44" s="11"/>
      <c r="AC44" s="102"/>
    </row>
    <row r="45" spans="1:29" ht="24.75" customHeight="1">
      <c r="A45" s="136"/>
      <c r="B45" s="157"/>
      <c r="C45" s="158"/>
      <c r="D45" s="30"/>
      <c r="E45" s="11"/>
      <c r="F45" s="41"/>
      <c r="G45" s="40"/>
      <c r="H45" s="40"/>
      <c r="I45" s="40"/>
      <c r="J45" s="40"/>
      <c r="K45" s="40"/>
      <c r="L45" s="52"/>
      <c r="M45" s="80"/>
      <c r="N45" s="40"/>
      <c r="O45" s="40"/>
      <c r="P45" s="11"/>
      <c r="Q45" s="11"/>
      <c r="R45" s="11"/>
      <c r="S45" s="11"/>
      <c r="T45" s="11">
        <v>4</v>
      </c>
      <c r="U45" s="14" t="s">
        <v>111</v>
      </c>
      <c r="V45" s="20" t="s">
        <v>112</v>
      </c>
      <c r="W45" s="44">
        <v>2</v>
      </c>
      <c r="X45" s="43">
        <v>36</v>
      </c>
      <c r="Y45" s="43">
        <v>2</v>
      </c>
      <c r="Z45" s="43">
        <v>5</v>
      </c>
      <c r="AA45" s="107" t="s">
        <v>83</v>
      </c>
      <c r="AB45" s="11"/>
      <c r="AC45" s="102"/>
    </row>
    <row r="46" spans="1:29" ht="24.75" customHeight="1">
      <c r="A46" s="136"/>
      <c r="B46" s="157"/>
      <c r="C46" s="158"/>
      <c r="D46" s="30"/>
      <c r="E46" s="11"/>
      <c r="F46" s="41"/>
      <c r="G46" s="40"/>
      <c r="H46" s="40"/>
      <c r="I46" s="40"/>
      <c r="J46" s="40"/>
      <c r="K46" s="40"/>
      <c r="L46" s="52"/>
      <c r="M46" s="80"/>
      <c r="N46" s="40"/>
      <c r="O46" s="40"/>
      <c r="P46" s="11"/>
      <c r="Q46" s="11"/>
      <c r="R46" s="11"/>
      <c r="S46" s="11"/>
      <c r="T46" s="11">
        <v>5</v>
      </c>
      <c r="U46" s="14" t="s">
        <v>113</v>
      </c>
      <c r="V46" s="20" t="s">
        <v>114</v>
      </c>
      <c r="W46" s="69">
        <v>18</v>
      </c>
      <c r="X46" s="69">
        <v>324</v>
      </c>
      <c r="Y46" s="69">
        <v>18</v>
      </c>
      <c r="Z46" s="69">
        <v>6</v>
      </c>
      <c r="AA46" s="108"/>
      <c r="AB46" s="11"/>
      <c r="AC46" s="102"/>
    </row>
    <row r="47" spans="1:29" ht="18.75" customHeight="1">
      <c r="A47" s="136"/>
      <c r="B47" s="157"/>
      <c r="C47" s="158"/>
      <c r="D47" s="30"/>
      <c r="E47" s="133" t="s">
        <v>56</v>
      </c>
      <c r="F47" s="134"/>
      <c r="G47" s="135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1"/>
      <c r="U47" s="133" t="s">
        <v>56</v>
      </c>
      <c r="V47" s="135"/>
      <c r="W47" s="21">
        <f>SUM(W42:W46)</f>
        <v>28</v>
      </c>
      <c r="X47" s="21">
        <f>SUM(X42:X46)</f>
        <v>504</v>
      </c>
      <c r="Y47" s="11"/>
      <c r="Z47" s="11"/>
      <c r="AA47" s="11"/>
      <c r="AB47" s="11"/>
      <c r="AC47" s="102"/>
    </row>
    <row r="48" spans="1:28" ht="19.5" customHeight="1">
      <c r="A48" s="136">
        <v>6</v>
      </c>
      <c r="B48" s="157"/>
      <c r="C48" s="159" t="s">
        <v>115</v>
      </c>
      <c r="D48" s="30"/>
      <c r="E48" s="31">
        <v>1</v>
      </c>
      <c r="F48" s="14" t="s">
        <v>116</v>
      </c>
      <c r="G48" s="20" t="s">
        <v>117</v>
      </c>
      <c r="H48" s="43">
        <v>2</v>
      </c>
      <c r="I48" s="44">
        <v>36</v>
      </c>
      <c r="J48" s="44">
        <v>27</v>
      </c>
      <c r="K48" s="44">
        <v>9</v>
      </c>
      <c r="L48" s="43"/>
      <c r="M48" s="43"/>
      <c r="N48" s="82"/>
      <c r="O48" s="83"/>
      <c r="P48" s="43">
        <v>2</v>
      </c>
      <c r="Q48" s="82"/>
      <c r="R48" s="82"/>
      <c r="S48" s="11"/>
      <c r="T48" s="11"/>
      <c r="U48" s="11"/>
      <c r="V48" s="20"/>
      <c r="W48" s="96"/>
      <c r="X48" s="96"/>
      <c r="Y48" s="96"/>
      <c r="Z48" s="96"/>
      <c r="AA48" s="106"/>
      <c r="AB48" s="11"/>
    </row>
    <row r="49" spans="1:28" ht="19.5" customHeight="1">
      <c r="A49" s="136"/>
      <c r="B49" s="157"/>
      <c r="C49" s="160"/>
      <c r="D49" s="30"/>
      <c r="E49" s="31">
        <v>2</v>
      </c>
      <c r="F49" s="14" t="s">
        <v>118</v>
      </c>
      <c r="G49" s="20" t="s">
        <v>119</v>
      </c>
      <c r="H49" s="44">
        <v>2</v>
      </c>
      <c r="I49" s="44">
        <v>36</v>
      </c>
      <c r="J49" s="44">
        <v>0</v>
      </c>
      <c r="K49" s="44">
        <v>36</v>
      </c>
      <c r="L49" s="82"/>
      <c r="M49" s="82"/>
      <c r="N49" s="43"/>
      <c r="O49" s="82"/>
      <c r="P49" s="82"/>
      <c r="Q49" s="82">
        <v>2</v>
      </c>
      <c r="R49" s="53"/>
      <c r="S49" s="11"/>
      <c r="T49" s="11"/>
      <c r="U49" s="11"/>
      <c r="V49" s="20"/>
      <c r="W49" s="96"/>
      <c r="X49" s="96"/>
      <c r="Y49" s="96"/>
      <c r="Z49" s="96"/>
      <c r="AA49" s="106"/>
      <c r="AB49" s="11"/>
    </row>
    <row r="50" spans="1:28" ht="19.5" customHeight="1">
      <c r="A50" s="136"/>
      <c r="B50" s="157"/>
      <c r="C50" s="160"/>
      <c r="D50" s="30"/>
      <c r="E50" s="31">
        <v>3</v>
      </c>
      <c r="F50" s="14" t="s">
        <v>120</v>
      </c>
      <c r="G50" s="20" t="s">
        <v>121</v>
      </c>
      <c r="H50" s="27">
        <v>2.5</v>
      </c>
      <c r="I50" s="44">
        <v>45</v>
      </c>
      <c r="J50" s="44">
        <v>27</v>
      </c>
      <c r="K50" s="44">
        <v>18</v>
      </c>
      <c r="L50" s="43"/>
      <c r="M50" s="43"/>
      <c r="N50" s="43"/>
      <c r="O50" s="65"/>
      <c r="P50" s="65"/>
      <c r="Q50" s="65"/>
      <c r="R50" s="43">
        <v>2.5</v>
      </c>
      <c r="S50" s="11"/>
      <c r="T50" s="11"/>
      <c r="U50" s="11"/>
      <c r="V50" s="20"/>
      <c r="W50" s="11"/>
      <c r="X50" s="11"/>
      <c r="Y50" s="11"/>
      <c r="Z50" s="11"/>
      <c r="AA50" s="106"/>
      <c r="AB50" s="11"/>
    </row>
    <row r="51" spans="1:28" ht="23.25" customHeight="1">
      <c r="A51" s="136"/>
      <c r="B51" s="157"/>
      <c r="C51" s="160"/>
      <c r="D51" s="30"/>
      <c r="E51" s="31">
        <v>4</v>
      </c>
      <c r="F51" s="14" t="s">
        <v>122</v>
      </c>
      <c r="G51" s="131" t="s">
        <v>162</v>
      </c>
      <c r="H51" s="25">
        <v>2</v>
      </c>
      <c r="I51" s="44">
        <v>36</v>
      </c>
      <c r="J51" s="44">
        <v>27</v>
      </c>
      <c r="K51" s="44">
        <v>9</v>
      </c>
      <c r="L51" s="84"/>
      <c r="M51" s="61"/>
      <c r="N51" s="62"/>
      <c r="O51" s="61"/>
      <c r="P51" s="61"/>
      <c r="Q51" s="99"/>
      <c r="R51" s="69">
        <v>2</v>
      </c>
      <c r="S51" s="11"/>
      <c r="T51" s="11"/>
      <c r="U51" s="11"/>
      <c r="V51" s="20"/>
      <c r="W51" s="11"/>
      <c r="X51" s="11"/>
      <c r="Y51" s="11"/>
      <c r="Z51" s="11"/>
      <c r="AA51" s="106"/>
      <c r="AB51" s="11"/>
    </row>
    <row r="52" spans="1:28" ht="18.75" customHeight="1">
      <c r="A52" s="136"/>
      <c r="B52" s="157"/>
      <c r="C52" s="160"/>
      <c r="D52" s="30"/>
      <c r="E52" s="31">
        <v>5</v>
      </c>
      <c r="F52" s="14" t="s">
        <v>123</v>
      </c>
      <c r="G52" s="131" t="s">
        <v>161</v>
      </c>
      <c r="H52" s="27">
        <v>2.5</v>
      </c>
      <c r="I52" s="44">
        <v>45</v>
      </c>
      <c r="J52" s="44">
        <v>27</v>
      </c>
      <c r="K52" s="44">
        <v>18</v>
      </c>
      <c r="L52" s="43"/>
      <c r="M52" s="43"/>
      <c r="N52" s="43"/>
      <c r="O52" s="65"/>
      <c r="P52" s="65"/>
      <c r="Q52" s="65"/>
      <c r="R52" s="43">
        <v>2.5</v>
      </c>
      <c r="S52" s="11"/>
      <c r="T52" s="11"/>
      <c r="U52" s="11"/>
      <c r="V52" s="20"/>
      <c r="W52" s="11"/>
      <c r="X52" s="11"/>
      <c r="Y52" s="11"/>
      <c r="Z52" s="11"/>
      <c r="AA52" s="106"/>
      <c r="AB52" s="11"/>
    </row>
    <row r="53" spans="1:28" ht="18.75" customHeight="1">
      <c r="A53" s="136"/>
      <c r="B53" s="157"/>
      <c r="C53" s="160"/>
      <c r="D53" s="30"/>
      <c r="E53" s="31">
        <v>6</v>
      </c>
      <c r="F53" s="14">
        <v>1020002</v>
      </c>
      <c r="G53" s="20" t="s">
        <v>124</v>
      </c>
      <c r="H53" s="43">
        <v>2</v>
      </c>
      <c r="I53" s="44">
        <v>36</v>
      </c>
      <c r="J53" s="44">
        <v>27</v>
      </c>
      <c r="K53" s="44">
        <v>9</v>
      </c>
      <c r="L53" s="43"/>
      <c r="M53" s="43"/>
      <c r="N53" s="43"/>
      <c r="O53" s="85"/>
      <c r="P53" s="43">
        <v>2</v>
      </c>
      <c r="Q53" s="82"/>
      <c r="R53" s="82"/>
      <c r="S53" s="11"/>
      <c r="T53" s="11"/>
      <c r="U53" s="11"/>
      <c r="V53" s="20"/>
      <c r="W53" s="11"/>
      <c r="X53" s="11"/>
      <c r="Y53" s="11"/>
      <c r="Z53" s="11"/>
      <c r="AA53" s="106"/>
      <c r="AB53" s="11"/>
    </row>
    <row r="54" spans="1:28" ht="18.75" customHeight="1">
      <c r="A54" s="136"/>
      <c r="B54" s="157"/>
      <c r="C54" s="160"/>
      <c r="D54" s="45"/>
      <c r="E54" s="31">
        <v>7</v>
      </c>
      <c r="F54" s="14">
        <v>1020156</v>
      </c>
      <c r="G54" s="20" t="s">
        <v>125</v>
      </c>
      <c r="H54" s="43">
        <v>2</v>
      </c>
      <c r="I54" s="44">
        <v>36</v>
      </c>
      <c r="J54" s="44">
        <v>27</v>
      </c>
      <c r="K54" s="44">
        <v>9</v>
      </c>
      <c r="L54" s="43"/>
      <c r="M54" s="43"/>
      <c r="N54" s="43"/>
      <c r="O54" s="43"/>
      <c r="P54" s="53"/>
      <c r="Q54" s="11"/>
      <c r="R54" s="43">
        <v>2</v>
      </c>
      <c r="S54" s="11"/>
      <c r="T54" s="11"/>
      <c r="U54" s="11"/>
      <c r="V54" s="20"/>
      <c r="W54" s="11"/>
      <c r="X54" s="11"/>
      <c r="Y54" s="11"/>
      <c r="Z54" s="11"/>
      <c r="AA54" s="106"/>
      <c r="AB54" s="11"/>
    </row>
    <row r="55" spans="1:28" ht="21.75" customHeight="1">
      <c r="A55" s="136"/>
      <c r="B55" s="157"/>
      <c r="C55" s="160"/>
      <c r="D55" s="45"/>
      <c r="E55" s="36">
        <v>8</v>
      </c>
      <c r="F55" s="14" t="s">
        <v>126</v>
      </c>
      <c r="G55" s="130" t="s">
        <v>159</v>
      </c>
      <c r="H55" s="46">
        <v>1</v>
      </c>
      <c r="I55" s="44">
        <v>18</v>
      </c>
      <c r="J55" s="44">
        <v>0</v>
      </c>
      <c r="K55" s="44">
        <v>18</v>
      </c>
      <c r="L55" s="86"/>
      <c r="M55" s="87"/>
      <c r="N55" s="87"/>
      <c r="O55" s="43">
        <v>1</v>
      </c>
      <c r="P55" s="43"/>
      <c r="Q55" s="43"/>
      <c r="R55" s="82"/>
      <c r="S55" s="11"/>
      <c r="T55" s="11"/>
      <c r="U55" s="11"/>
      <c r="V55" s="20"/>
      <c r="W55" s="11"/>
      <c r="X55" s="11"/>
      <c r="Y55" s="11"/>
      <c r="Z55" s="11"/>
      <c r="AA55" s="106"/>
      <c r="AB55" s="11"/>
    </row>
    <row r="56" spans="1:28" ht="21.75" customHeight="1">
      <c r="A56" s="136"/>
      <c r="B56" s="157"/>
      <c r="C56" s="160"/>
      <c r="D56" s="45"/>
      <c r="E56" s="31">
        <v>9</v>
      </c>
      <c r="F56" s="14" t="s">
        <v>127</v>
      </c>
      <c r="G56" s="20" t="s">
        <v>128</v>
      </c>
      <c r="H56" s="43" t="s">
        <v>55</v>
      </c>
      <c r="I56" s="43" t="s">
        <v>129</v>
      </c>
      <c r="J56" s="43">
        <v>27</v>
      </c>
      <c r="K56" s="43">
        <v>9</v>
      </c>
      <c r="L56" s="43"/>
      <c r="M56" s="43"/>
      <c r="N56" s="43"/>
      <c r="O56" s="43"/>
      <c r="P56" s="83"/>
      <c r="Q56" s="43"/>
      <c r="R56" s="43">
        <v>2</v>
      </c>
      <c r="S56" s="11"/>
      <c r="T56" s="11"/>
      <c r="U56" s="11"/>
      <c r="V56" s="20"/>
      <c r="W56" s="11"/>
      <c r="X56" s="11"/>
      <c r="Y56" s="11"/>
      <c r="Z56" s="11"/>
      <c r="AA56" s="106"/>
      <c r="AB56" s="11"/>
    </row>
    <row r="57" spans="1:28" ht="22.5" customHeight="1">
      <c r="A57" s="136"/>
      <c r="B57" s="157"/>
      <c r="C57" s="160"/>
      <c r="D57" s="45"/>
      <c r="E57" s="47">
        <v>10</v>
      </c>
      <c r="F57" s="14" t="s">
        <v>130</v>
      </c>
      <c r="G57" s="131" t="s">
        <v>160</v>
      </c>
      <c r="H57" s="48">
        <v>1</v>
      </c>
      <c r="I57" s="48">
        <v>18</v>
      </c>
      <c r="J57" s="88">
        <v>0</v>
      </c>
      <c r="K57" s="89">
        <v>18</v>
      </c>
      <c r="L57" s="85"/>
      <c r="M57" s="85"/>
      <c r="N57" s="85"/>
      <c r="O57" s="43">
        <v>1</v>
      </c>
      <c r="P57" s="43"/>
      <c r="Q57" s="85"/>
      <c r="R57" s="43"/>
      <c r="S57" s="11"/>
      <c r="T57" s="11"/>
      <c r="U57" s="11"/>
      <c r="V57" s="20"/>
      <c r="W57" s="11"/>
      <c r="X57" s="11"/>
      <c r="Y57" s="11"/>
      <c r="Z57" s="11"/>
      <c r="AA57" s="106"/>
      <c r="AB57" s="11"/>
    </row>
    <row r="58" spans="1:28" ht="22.5" customHeight="1">
      <c r="A58" s="136"/>
      <c r="B58" s="157"/>
      <c r="C58" s="160"/>
      <c r="D58" s="45"/>
      <c r="E58" s="47">
        <v>11</v>
      </c>
      <c r="F58" s="14" t="s">
        <v>131</v>
      </c>
      <c r="G58" s="20" t="s">
        <v>132</v>
      </c>
      <c r="H58" s="49">
        <v>2</v>
      </c>
      <c r="I58" s="89">
        <v>36</v>
      </c>
      <c r="J58" s="88">
        <v>27</v>
      </c>
      <c r="K58" s="89">
        <v>9</v>
      </c>
      <c r="L58" s="90"/>
      <c r="M58" s="90"/>
      <c r="N58" s="90"/>
      <c r="O58" s="89"/>
      <c r="P58" s="43"/>
      <c r="Q58" s="89"/>
      <c r="R58" s="43">
        <v>2</v>
      </c>
      <c r="S58" s="11"/>
      <c r="T58" s="11"/>
      <c r="U58" s="11"/>
      <c r="V58" s="20"/>
      <c r="W58" s="11"/>
      <c r="X58" s="11"/>
      <c r="Y58" s="11"/>
      <c r="Z58" s="11"/>
      <c r="AA58" s="106"/>
      <c r="AB58" s="11"/>
    </row>
    <row r="59" spans="1:28" ht="22.5" customHeight="1">
      <c r="A59" s="136"/>
      <c r="B59" s="157"/>
      <c r="C59" s="160"/>
      <c r="D59" s="45"/>
      <c r="E59" s="47">
        <v>12</v>
      </c>
      <c r="F59" s="50"/>
      <c r="G59" s="51" t="s">
        <v>133</v>
      </c>
      <c r="H59" s="49">
        <v>2</v>
      </c>
      <c r="I59" s="89">
        <v>36</v>
      </c>
      <c r="J59" s="89">
        <v>0</v>
      </c>
      <c r="K59" s="89">
        <v>36</v>
      </c>
      <c r="L59" s="90"/>
      <c r="M59" s="90"/>
      <c r="N59" s="90"/>
      <c r="O59" s="89"/>
      <c r="P59" s="43"/>
      <c r="Q59" s="89">
        <v>2</v>
      </c>
      <c r="R59" s="43"/>
      <c r="S59" s="11"/>
      <c r="T59" s="11"/>
      <c r="U59" s="11"/>
      <c r="V59" s="20"/>
      <c r="W59" s="11"/>
      <c r="X59" s="11"/>
      <c r="Y59" s="11"/>
      <c r="Z59" s="11"/>
      <c r="AA59" s="106"/>
      <c r="AB59" s="11"/>
    </row>
    <row r="60" spans="1:28" ht="22.5" customHeight="1">
      <c r="A60" s="136"/>
      <c r="B60" s="157"/>
      <c r="C60" s="160"/>
      <c r="D60" s="45"/>
      <c r="E60" s="47">
        <v>13</v>
      </c>
      <c r="F60" s="50"/>
      <c r="G60" s="51" t="s">
        <v>134</v>
      </c>
      <c r="H60" s="49">
        <v>2</v>
      </c>
      <c r="I60" s="89">
        <v>36</v>
      </c>
      <c r="J60" s="89">
        <v>0</v>
      </c>
      <c r="K60" s="89">
        <v>36</v>
      </c>
      <c r="L60" s="85"/>
      <c r="M60" s="85"/>
      <c r="N60" s="85"/>
      <c r="O60" s="43"/>
      <c r="P60" s="43"/>
      <c r="Q60" s="85">
        <v>2</v>
      </c>
      <c r="R60" s="43"/>
      <c r="S60" s="11"/>
      <c r="T60" s="11"/>
      <c r="U60" s="11"/>
      <c r="V60" s="20"/>
      <c r="W60" s="11"/>
      <c r="X60" s="11"/>
      <c r="Y60" s="11"/>
      <c r="Z60" s="11"/>
      <c r="AA60" s="106"/>
      <c r="AB60" s="11"/>
    </row>
    <row r="61" spans="1:28" ht="22.5" customHeight="1">
      <c r="A61" s="136"/>
      <c r="B61" s="157"/>
      <c r="C61" s="160"/>
      <c r="D61" s="45"/>
      <c r="E61" s="47">
        <v>14</v>
      </c>
      <c r="F61" s="50"/>
      <c r="G61" s="51" t="s">
        <v>135</v>
      </c>
      <c r="H61" s="49">
        <v>2</v>
      </c>
      <c r="I61" s="89">
        <v>36</v>
      </c>
      <c r="J61" s="89">
        <v>0</v>
      </c>
      <c r="K61" s="89">
        <v>36</v>
      </c>
      <c r="L61" s="85"/>
      <c r="M61" s="85"/>
      <c r="N61" s="85"/>
      <c r="O61" s="43"/>
      <c r="P61" s="43"/>
      <c r="Q61" s="85">
        <v>2</v>
      </c>
      <c r="R61" s="43"/>
      <c r="S61" s="11"/>
      <c r="T61" s="11"/>
      <c r="U61" s="11"/>
      <c r="V61" s="20"/>
      <c r="W61" s="11"/>
      <c r="X61" s="11"/>
      <c r="Y61" s="11"/>
      <c r="Z61" s="11"/>
      <c r="AA61" s="106"/>
      <c r="AB61" s="11"/>
    </row>
    <row r="62" spans="1:28" ht="22.5" customHeight="1">
      <c r="A62" s="136"/>
      <c r="B62" s="157"/>
      <c r="C62" s="160"/>
      <c r="D62" s="45"/>
      <c r="E62" s="47">
        <v>15</v>
      </c>
      <c r="F62" s="50"/>
      <c r="G62" s="109" t="s">
        <v>136</v>
      </c>
      <c r="H62" s="49">
        <v>2</v>
      </c>
      <c r="I62" s="89">
        <v>36</v>
      </c>
      <c r="J62" s="89">
        <v>0</v>
      </c>
      <c r="K62" s="89">
        <v>36</v>
      </c>
      <c r="L62" s="85"/>
      <c r="M62" s="85"/>
      <c r="N62" s="85"/>
      <c r="O62" s="43"/>
      <c r="P62" s="43"/>
      <c r="Q62" s="85">
        <v>2</v>
      </c>
      <c r="R62" s="43"/>
      <c r="S62" s="11"/>
      <c r="T62" s="11"/>
      <c r="U62" s="11"/>
      <c r="V62" s="20"/>
      <c r="W62" s="11"/>
      <c r="X62" s="11"/>
      <c r="Y62" s="11"/>
      <c r="Z62" s="11"/>
      <c r="AA62" s="106"/>
      <c r="AB62" s="11"/>
    </row>
    <row r="63" spans="1:28" ht="14.25" customHeight="1">
      <c r="A63" s="136"/>
      <c r="B63" s="156"/>
      <c r="C63" s="161"/>
      <c r="D63" s="110"/>
      <c r="E63" s="136" t="s">
        <v>56</v>
      </c>
      <c r="F63" s="144"/>
      <c r="G63" s="144"/>
      <c r="H63" s="111">
        <f>H48+H49+H50+H51+H55</f>
        <v>9.5</v>
      </c>
      <c r="I63" s="116">
        <f>I48+I49+I50+I51+I55</f>
        <v>171</v>
      </c>
      <c r="J63" s="116">
        <f>J48+J49+J50+J51</f>
        <v>81</v>
      </c>
      <c r="K63" s="116">
        <f>K48+K49+K50+K51+K55</f>
        <v>90</v>
      </c>
      <c r="L63" s="117"/>
      <c r="M63" s="117"/>
      <c r="N63" s="118"/>
      <c r="O63" s="116">
        <f>O55</f>
        <v>1</v>
      </c>
      <c r="P63" s="116">
        <v>2</v>
      </c>
      <c r="Q63" s="116">
        <v>2</v>
      </c>
      <c r="R63" s="111">
        <v>4.5</v>
      </c>
      <c r="S63" s="123"/>
      <c r="T63" s="133" t="s">
        <v>56</v>
      </c>
      <c r="U63" s="134"/>
      <c r="V63" s="135"/>
      <c r="W63" s="11"/>
      <c r="X63" s="11"/>
      <c r="Y63" s="14"/>
      <c r="Z63" s="14"/>
      <c r="AA63" s="14"/>
      <c r="AB63" s="14"/>
    </row>
    <row r="64" spans="1:28" ht="18" customHeight="1">
      <c r="A64" s="136" t="s">
        <v>137</v>
      </c>
      <c r="B64" s="136"/>
      <c r="C64" s="136"/>
      <c r="D64" s="136"/>
      <c r="E64" s="136"/>
      <c r="F64" s="136"/>
      <c r="G64" s="136"/>
      <c r="H64" s="112">
        <f>H17+H18+H22+H27+H32+H37+H41+H63</f>
        <v>103.5</v>
      </c>
      <c r="I64" s="119">
        <f>I17+I18+I22+I27+I32+I37+I41+I63</f>
        <v>1863</v>
      </c>
      <c r="J64" s="119">
        <f>J17+J18+J22+J27+J32+J37+J41+J63</f>
        <v>1158</v>
      </c>
      <c r="K64" s="119">
        <f>K17+K18+K22+K27+K32+K37+K41+K63</f>
        <v>705</v>
      </c>
      <c r="L64" s="120"/>
      <c r="M64" s="120"/>
      <c r="N64" s="112">
        <f>N17+N22</f>
        <v>18.5</v>
      </c>
      <c r="O64" s="119">
        <f>O17+O18+O22+O27+O37+O63</f>
        <v>22</v>
      </c>
      <c r="P64" s="119">
        <f>P18+P27+P37+P63+P32</f>
        <v>22</v>
      </c>
      <c r="Q64" s="112">
        <f>Q17+Q18+Q32+Q37+Q41+Q63</f>
        <v>22.5</v>
      </c>
      <c r="R64" s="112">
        <f>R18+R32+R63+R41</f>
        <v>11.5</v>
      </c>
      <c r="S64" s="112"/>
      <c r="T64" s="136" t="s">
        <v>137</v>
      </c>
      <c r="U64" s="136"/>
      <c r="V64" s="136"/>
      <c r="W64" s="119">
        <f>W17+W27+W47</f>
        <v>39</v>
      </c>
      <c r="X64" s="119">
        <f>X17++X27+X47</f>
        <v>702</v>
      </c>
      <c r="Y64" s="14"/>
      <c r="Z64" s="14"/>
      <c r="AA64" s="14"/>
      <c r="AB64" s="14"/>
    </row>
    <row r="65" spans="1:28" ht="25.5" customHeight="1">
      <c r="A65" s="148" t="s">
        <v>163</v>
      </c>
      <c r="B65" s="148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</row>
    <row r="66" spans="1:9" ht="14.25" customHeight="1">
      <c r="A66" s="113"/>
      <c r="B66" s="113"/>
      <c r="C66" s="113"/>
      <c r="D66" s="113"/>
      <c r="E66" s="113"/>
      <c r="F66" s="113"/>
      <c r="G66" s="113"/>
      <c r="H66" s="114"/>
      <c r="I66" s="114"/>
    </row>
    <row r="68" ht="14.25">
      <c r="H68" s="115"/>
    </row>
    <row r="69" ht="14.25">
      <c r="O69" s="121"/>
    </row>
    <row r="71" ht="14.25">
      <c r="N71" s="115"/>
    </row>
    <row r="73" ht="14.25">
      <c r="J73" s="122"/>
    </row>
  </sheetData>
  <sheetProtection/>
  <mergeCells count="67">
    <mergeCell ref="X3:X4"/>
    <mergeCell ref="Y3:Y4"/>
    <mergeCell ref="Z3:Z4"/>
    <mergeCell ref="AA3:AA4"/>
    <mergeCell ref="AB3:AB4"/>
    <mergeCell ref="C3:D4"/>
    <mergeCell ref="K3:K4"/>
    <mergeCell ref="L3:L4"/>
    <mergeCell ref="M3:M4"/>
    <mergeCell ref="T3:T4"/>
    <mergeCell ref="W3:W4"/>
    <mergeCell ref="C42:C47"/>
    <mergeCell ref="C48:C63"/>
    <mergeCell ref="D19:D25"/>
    <mergeCell ref="D29:D31"/>
    <mergeCell ref="E3:E4"/>
    <mergeCell ref="F3:F4"/>
    <mergeCell ref="C5:D17"/>
    <mergeCell ref="E41:G41"/>
    <mergeCell ref="U41:V41"/>
    <mergeCell ref="A42:A47"/>
    <mergeCell ref="A48:A63"/>
    <mergeCell ref="B3:B4"/>
    <mergeCell ref="B5:B18"/>
    <mergeCell ref="B19:B63"/>
    <mergeCell ref="C19:C22"/>
    <mergeCell ref="C28:C32"/>
    <mergeCell ref="C33:C37"/>
    <mergeCell ref="C38:C41"/>
    <mergeCell ref="C23:C27"/>
    <mergeCell ref="A64:G64"/>
    <mergeCell ref="T64:V64"/>
    <mergeCell ref="A65:AB65"/>
    <mergeCell ref="A3:A4"/>
    <mergeCell ref="A5:A18"/>
    <mergeCell ref="A19:A22"/>
    <mergeCell ref="A25:A27"/>
    <mergeCell ref="A28:A32"/>
    <mergeCell ref="A33:A37"/>
    <mergeCell ref="A38:A41"/>
    <mergeCell ref="U3:U4"/>
    <mergeCell ref="E47:G47"/>
    <mergeCell ref="U47:V47"/>
    <mergeCell ref="E63:G63"/>
    <mergeCell ref="T63:V63"/>
    <mergeCell ref="E27:G27"/>
    <mergeCell ref="T27:V27"/>
    <mergeCell ref="E32:G32"/>
    <mergeCell ref="T32:V32"/>
    <mergeCell ref="E37:G37"/>
    <mergeCell ref="U37:V37"/>
    <mergeCell ref="N15:O15"/>
    <mergeCell ref="E17:G17"/>
    <mergeCell ref="T17:V17"/>
    <mergeCell ref="E18:G18"/>
    <mergeCell ref="E22:G22"/>
    <mergeCell ref="U22:V22"/>
    <mergeCell ref="A1:AB1"/>
    <mergeCell ref="A2:C2"/>
    <mergeCell ref="D2:S2"/>
    <mergeCell ref="T2:AB2"/>
    <mergeCell ref="N3:S3"/>
    <mergeCell ref="N7:Q7"/>
    <mergeCell ref="G3:G4"/>
    <mergeCell ref="H3:H4"/>
    <mergeCell ref="I3:I4"/>
    <mergeCell ref="J3:J4"/>
  </mergeCells>
  <printOptions/>
  <pageMargins left="0.27" right="0.17" top="0.41" bottom="0.22999999999999998" header="0.36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15" sqref="C15"/>
    </sheetView>
  </sheetViews>
  <sheetFormatPr defaultColWidth="8.875" defaultRowHeight="14.25"/>
  <cols>
    <col min="1" max="1" width="11.125" style="0" customWidth="1"/>
    <col min="2" max="2" width="20.375" style="0" customWidth="1"/>
    <col min="3" max="3" width="14.00390625" style="0" customWidth="1"/>
    <col min="4" max="4" width="15.125" style="0" customWidth="1"/>
    <col min="5" max="5" width="8.875" style="0" customWidth="1"/>
    <col min="6" max="6" width="8.375" style="0" customWidth="1"/>
  </cols>
  <sheetData>
    <row r="1" spans="1:6" ht="24" customHeight="1">
      <c r="A1" s="165" t="s">
        <v>138</v>
      </c>
      <c r="B1" s="165"/>
      <c r="C1" s="166"/>
      <c r="D1" s="166"/>
      <c r="E1" s="166"/>
      <c r="F1" s="166"/>
    </row>
    <row r="2" spans="1:6" ht="21.75" customHeight="1">
      <c r="A2" s="167" t="s">
        <v>139</v>
      </c>
      <c r="B2" s="167"/>
      <c r="C2" s="167" t="s">
        <v>56</v>
      </c>
      <c r="D2" s="167"/>
      <c r="E2" s="167"/>
      <c r="F2" s="167"/>
    </row>
    <row r="3" spans="1:6" ht="14.25">
      <c r="A3" s="167"/>
      <c r="B3" s="167"/>
      <c r="C3" s="167" t="s">
        <v>9</v>
      </c>
      <c r="D3" s="171" t="s">
        <v>10</v>
      </c>
      <c r="E3" s="167" t="s">
        <v>140</v>
      </c>
      <c r="F3" s="167"/>
    </row>
    <row r="4" spans="1:6" ht="8.25" customHeight="1">
      <c r="A4" s="167"/>
      <c r="B4" s="167"/>
      <c r="C4" s="167"/>
      <c r="D4" s="172"/>
      <c r="E4" s="167"/>
      <c r="F4" s="167"/>
    </row>
    <row r="5" spans="1:6" ht="21.75" customHeight="1">
      <c r="A5" s="168" t="s">
        <v>141</v>
      </c>
      <c r="B5" s="169"/>
      <c r="C5" s="2">
        <f>D5/18</f>
        <v>64.33333333333333</v>
      </c>
      <c r="D5" s="3">
        <f>'附表一'!J64</f>
        <v>1158</v>
      </c>
      <c r="E5" s="170">
        <f>D5/D11</f>
        <v>0.45146198830409356</v>
      </c>
      <c r="F5" s="170"/>
    </row>
    <row r="6" spans="1:6" ht="21.75" customHeight="1">
      <c r="A6" s="168" t="s">
        <v>142</v>
      </c>
      <c r="B6" s="169"/>
      <c r="C6" s="2">
        <f aca="true" t="shared" si="0" ref="C6:C11">D6/18</f>
        <v>78.16666666666667</v>
      </c>
      <c r="D6" s="3">
        <f>'附表一'!K64+'附表一'!X64</f>
        <v>1407</v>
      </c>
      <c r="E6" s="170">
        <f>D6/D11</f>
        <v>0.5485380116959064</v>
      </c>
      <c r="F6" s="170"/>
    </row>
    <row r="7" spans="1:6" ht="21.75" customHeight="1">
      <c r="A7" s="167" t="s">
        <v>143</v>
      </c>
      <c r="B7" s="1" t="s">
        <v>147</v>
      </c>
      <c r="C7" s="2">
        <f>D7/18</f>
        <v>39.5</v>
      </c>
      <c r="D7" s="3">
        <f>'附表一'!I17+'附表一'!X17</f>
        <v>711</v>
      </c>
      <c r="E7" s="170">
        <f>D7/D11</f>
        <v>0.2771929824561403</v>
      </c>
      <c r="F7" s="170"/>
    </row>
    <row r="8" spans="1:7" ht="25.5" customHeight="1">
      <c r="A8" s="167"/>
      <c r="B8" s="1" t="s">
        <v>144</v>
      </c>
      <c r="C8" s="2">
        <f t="shared" si="0"/>
        <v>85.5</v>
      </c>
      <c r="D8" s="4">
        <f>D11-D7-D9-D10</f>
        <v>1539</v>
      </c>
      <c r="E8" s="170">
        <f>D8/D11</f>
        <v>0.6</v>
      </c>
      <c r="F8" s="170"/>
      <c r="G8" s="5"/>
    </row>
    <row r="9" spans="1:6" ht="26.25" customHeight="1">
      <c r="A9" s="167" t="s">
        <v>145</v>
      </c>
      <c r="B9" s="1" t="s">
        <v>147</v>
      </c>
      <c r="C9" s="2">
        <f t="shared" si="0"/>
        <v>8</v>
      </c>
      <c r="D9" s="4" t="str">
        <f>'附表一'!I18</f>
        <v>144</v>
      </c>
      <c r="E9" s="170">
        <f>D9/D11</f>
        <v>0.056140350877192984</v>
      </c>
      <c r="F9" s="170"/>
    </row>
    <row r="10" spans="1:7" ht="24" customHeight="1">
      <c r="A10" s="167"/>
      <c r="B10" s="1" t="s">
        <v>144</v>
      </c>
      <c r="C10" s="2">
        <f t="shared" si="0"/>
        <v>9.5</v>
      </c>
      <c r="D10" s="3">
        <f>'附表一'!I63</f>
        <v>171</v>
      </c>
      <c r="E10" s="170">
        <f>D10/D11</f>
        <v>0.06666666666666667</v>
      </c>
      <c r="F10" s="170"/>
      <c r="G10" s="6"/>
    </row>
    <row r="11" spans="1:7" ht="29.25" customHeight="1">
      <c r="A11" s="167" t="s">
        <v>146</v>
      </c>
      <c r="B11" s="167"/>
      <c r="C11" s="7">
        <f t="shared" si="0"/>
        <v>142.5</v>
      </c>
      <c r="D11" s="8">
        <f>D5+D6</f>
        <v>2565</v>
      </c>
      <c r="E11" s="170">
        <v>1</v>
      </c>
      <c r="F11" s="170"/>
      <c r="G11" s="9"/>
    </row>
    <row r="16" ht="14.25">
      <c r="C16" s="5"/>
    </row>
  </sheetData>
  <sheetProtection/>
  <mergeCells count="18">
    <mergeCell ref="E7:F7"/>
    <mergeCell ref="E8:F8"/>
    <mergeCell ref="E9:F9"/>
    <mergeCell ref="E10:F10"/>
    <mergeCell ref="A11:B11"/>
    <mergeCell ref="E11:F11"/>
    <mergeCell ref="A7:A8"/>
    <mergeCell ref="A9:A10"/>
    <mergeCell ref="A1:F1"/>
    <mergeCell ref="C2:F2"/>
    <mergeCell ref="A5:B5"/>
    <mergeCell ref="E5:F5"/>
    <mergeCell ref="A6:B6"/>
    <mergeCell ref="E6:F6"/>
    <mergeCell ref="C3:C4"/>
    <mergeCell ref="D3:D4"/>
    <mergeCell ref="A2:B4"/>
    <mergeCell ref="E3:F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谢书发</cp:lastModifiedBy>
  <cp:lastPrinted>2019-07-05T02:12:07Z</cp:lastPrinted>
  <dcterms:created xsi:type="dcterms:W3CDTF">2003-05-07T07:11:55Z</dcterms:created>
  <dcterms:modified xsi:type="dcterms:W3CDTF">2020-07-08T02:56:44Z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